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radoslavbocej/Desktop/BR Academy/Akadémia /Verejna obchodna sutaz/"/>
    </mc:Choice>
  </mc:AlternateContent>
  <xr:revisionPtr revIDLastSave="0" documentId="8_{B1393EA6-935D-3749-9C3C-C26B5B51673C}" xr6:coauthVersionLast="36" xr6:coauthVersionMax="36" xr10:uidLastSave="{00000000-0000-0000-0000-000000000000}"/>
  <bookViews>
    <workbookView xWindow="0" yWindow="460" windowWidth="28800" windowHeight="16200" firstSheet="6" activeTab="11" xr2:uid="{00000000-000D-0000-FFFF-FFFF00000000}"/>
  </bookViews>
  <sheets>
    <sheet name="418 - Krycí list rozpočtu" sheetId="1" r:id="rId1"/>
    <sheet name="418 - Rekapitulácia objektov st" sheetId="2" r:id="rId2"/>
    <sheet name="SO_01 - Rozpočet" sheetId="3" r:id="rId3"/>
    <sheet name="SO_01 - Zadanie" sheetId="4" r:id="rId4"/>
    <sheet name="SO_02 -PRírodný trávnik" sheetId="5" r:id="rId5"/>
    <sheet name="SO_03 - Umelý trávnik" sheetId="6" r:id="rId6"/>
    <sheet name="SO_04 - SP-parkovisko" sheetId="7" r:id="rId7"/>
    <sheet name="SO_05 - SP-chodníky" sheetId="8" r:id="rId8"/>
    <sheet name="SO_06 - Osvetlenie" sheetId="9" r:id="rId9"/>
    <sheet name="SO_07 - NN prípojka" sheetId="10" r:id="rId10"/>
    <sheet name="SO_10_11_12 -Zavlažovací systém" sheetId="11" r:id="rId11"/>
    <sheet name="SO_13 -Plážové ihrisko" sheetId="12" r:id="rId12"/>
    <sheet name="SO_14 -Dažďová kanalizácia" sheetId="13" r:id="rId13"/>
    <sheet name="Prislusenstvo arealu - Rozpočet" sheetId="14" r:id="rId14"/>
    <sheet name="Prislusenstvo arealu - Zadanie" sheetId="15" r:id="rId15"/>
  </sheets>
  <calcPr calcId="181029"/>
  <extLst>
    <ext uri="GoogleSheetsCustomDataVersion1">
      <go:sheetsCustomData xmlns:go="http://customooxmlschemas.google.com/" r:id="rId19" roundtripDataSignature="AMtx7miEKhXASig4EUoHtBBBeUZOkYXO2w=="/>
    </ext>
  </extLst>
</workbook>
</file>

<file path=xl/calcChain.xml><?xml version="1.0" encoding="utf-8"?>
<calcChain xmlns="http://schemas.openxmlformats.org/spreadsheetml/2006/main">
  <c r="G28" i="10" l="1"/>
  <c r="G13" i="10"/>
  <c r="H19" i="2" l="1"/>
  <c r="G59" i="13"/>
  <c r="G34" i="12"/>
  <c r="G30" i="12"/>
  <c r="G61" i="11"/>
  <c r="G26" i="11"/>
  <c r="G16" i="11"/>
  <c r="G17" i="11"/>
  <c r="G15" i="11"/>
  <c r="G64" i="11"/>
  <c r="G63" i="11"/>
  <c r="G62" i="11"/>
  <c r="G55" i="11"/>
  <c r="G56" i="11"/>
  <c r="G57" i="11"/>
  <c r="G58" i="11"/>
  <c r="G59" i="11"/>
  <c r="G60" i="11"/>
  <c r="G54" i="11"/>
  <c r="G44" i="11"/>
  <c r="G45" i="11"/>
  <c r="G46" i="11"/>
  <c r="G47" i="11"/>
  <c r="G42" i="11" s="1"/>
  <c r="G48" i="11"/>
  <c r="G49" i="11"/>
  <c r="G50" i="11"/>
  <c r="G51" i="11"/>
  <c r="G52" i="11"/>
  <c r="G43" i="11"/>
  <c r="G38" i="11"/>
  <c r="G39" i="11"/>
  <c r="G40" i="11"/>
  <c r="G36" i="11" s="1"/>
  <c r="G41" i="11"/>
  <c r="G37" i="11"/>
  <c r="G28" i="11"/>
  <c r="G29" i="11"/>
  <c r="G30" i="11"/>
  <c r="G31" i="11"/>
  <c r="G32" i="11"/>
  <c r="G33" i="11"/>
  <c r="G34" i="11"/>
  <c r="G35" i="11"/>
  <c r="G27" i="11"/>
  <c r="G20" i="11"/>
  <c r="G21" i="11"/>
  <c r="G22" i="11"/>
  <c r="G23" i="11"/>
  <c r="G18" i="11" s="1"/>
  <c r="G24" i="11"/>
  <c r="G25" i="11"/>
  <c r="G19" i="11"/>
  <c r="G34" i="3"/>
  <c r="G29" i="3"/>
  <c r="G15" i="3"/>
  <c r="E51" i="15"/>
  <c r="E22" i="15"/>
  <c r="G79" i="14"/>
  <c r="G77" i="14"/>
  <c r="G76" i="14" s="1"/>
  <c r="G75" i="14"/>
  <c r="G74" i="14"/>
  <c r="G73" i="14" s="1"/>
  <c r="G72" i="14"/>
  <c r="G70" i="14"/>
  <c r="G69" i="14"/>
  <c r="G68" i="14"/>
  <c r="G67" i="14"/>
  <c r="G64" i="14"/>
  <c r="G63" i="14"/>
  <c r="G62" i="14"/>
  <c r="G59" i="14"/>
  <c r="G58" i="14"/>
  <c r="G57" i="14"/>
  <c r="G56" i="14"/>
  <c r="G55" i="14"/>
  <c r="G54" i="14"/>
  <c r="G53" i="14"/>
  <c r="H52" i="14"/>
  <c r="G51" i="14"/>
  <c r="G50" i="14"/>
  <c r="G49" i="14"/>
  <c r="G48" i="14"/>
  <c r="G46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62" i="13"/>
  <c r="G60" i="13" s="1"/>
  <c r="G61" i="13"/>
  <c r="G58" i="13"/>
  <c r="G54" i="13" s="1"/>
  <c r="G57" i="13"/>
  <c r="G55" i="13" s="1"/>
  <c r="G56" i="13"/>
  <c r="G53" i="13"/>
  <c r="G52" i="13"/>
  <c r="G51" i="13"/>
  <c r="G50" i="13"/>
  <c r="G49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4" i="13"/>
  <c r="G33" i="13"/>
  <c r="G31" i="13" s="1"/>
  <c r="G32" i="13"/>
  <c r="G30" i="13"/>
  <c r="G29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 s="1"/>
  <c r="G41" i="12"/>
  <c r="G40" i="12"/>
  <c r="G39" i="12"/>
  <c r="G37" i="12"/>
  <c r="G36" i="12" s="1"/>
  <c r="G33" i="12"/>
  <c r="G32" i="12"/>
  <c r="G31" i="12" s="1"/>
  <c r="G29" i="12"/>
  <c r="G28" i="12" s="1"/>
  <c r="G27" i="12"/>
  <c r="G26" i="12"/>
  <c r="G25" i="12"/>
  <c r="G24" i="12"/>
  <c r="G23" i="12"/>
  <c r="G21" i="12"/>
  <c r="G20" i="12"/>
  <c r="G19" i="12"/>
  <c r="G18" i="12"/>
  <c r="G17" i="12"/>
  <c r="G16" i="12"/>
  <c r="G15" i="12"/>
  <c r="G14" i="12" s="1"/>
  <c r="G53" i="11"/>
  <c r="G14" i="11"/>
  <c r="G27" i="10"/>
  <c r="G26" i="10"/>
  <c r="G25" i="10"/>
  <c r="G24" i="10"/>
  <c r="G23" i="10"/>
  <c r="G22" i="10"/>
  <c r="G19" i="10" s="1"/>
  <c r="G21" i="10"/>
  <c r="G20" i="10"/>
  <c r="G18" i="10"/>
  <c r="G17" i="10"/>
  <c r="G16" i="10"/>
  <c r="G15" i="10"/>
  <c r="E61" i="9"/>
  <c r="G61" i="9" s="1"/>
  <c r="E60" i="9"/>
  <c r="G60" i="9" s="1"/>
  <c r="E59" i="9"/>
  <c r="G59" i="9" s="1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18" i="9"/>
  <c r="G17" i="9"/>
  <c r="G16" i="9"/>
  <c r="G15" i="9"/>
  <c r="G14" i="9"/>
  <c r="G28" i="8"/>
  <c r="G27" i="8"/>
  <c r="G26" i="8"/>
  <c r="G25" i="8"/>
  <c r="G24" i="8"/>
  <c r="G23" i="8"/>
  <c r="G22" i="8"/>
  <c r="G21" i="8"/>
  <c r="G20" i="8" s="1"/>
  <c r="E19" i="8"/>
  <c r="G19" i="8" s="1"/>
  <c r="G18" i="8"/>
  <c r="E18" i="8"/>
  <c r="G17" i="8"/>
  <c r="G16" i="8"/>
  <c r="G15" i="8"/>
  <c r="H34" i="7"/>
  <c r="G33" i="7"/>
  <c r="E32" i="7"/>
  <c r="G32" i="7" s="1"/>
  <c r="E31" i="7"/>
  <c r="G31" i="7" s="1"/>
  <c r="G30" i="7"/>
  <c r="E30" i="7"/>
  <c r="E29" i="7"/>
  <c r="G29" i="7" s="1"/>
  <c r="G28" i="7"/>
  <c r="G26" i="7"/>
  <c r="G25" i="7"/>
  <c r="G24" i="7"/>
  <c r="G23" i="7"/>
  <c r="G22" i="7"/>
  <c r="G21" i="7"/>
  <c r="G20" i="7"/>
  <c r="G18" i="7"/>
  <c r="E18" i="7"/>
  <c r="G17" i="7"/>
  <c r="G16" i="7"/>
  <c r="G14" i="7" s="1"/>
  <c r="G15" i="7"/>
  <c r="G45" i="6"/>
  <c r="G44" i="6" s="1"/>
  <c r="G43" i="6"/>
  <c r="G42" i="6"/>
  <c r="G41" i="6"/>
  <c r="G40" i="6"/>
  <c r="G39" i="6"/>
  <c r="G38" i="6"/>
  <c r="G37" i="6" s="1"/>
  <c r="G36" i="6"/>
  <c r="G35" i="6"/>
  <c r="G34" i="6"/>
  <c r="G33" i="6"/>
  <c r="G32" i="6"/>
  <c r="G30" i="6"/>
  <c r="G29" i="6"/>
  <c r="G28" i="6"/>
  <c r="E28" i="6"/>
  <c r="E27" i="6"/>
  <c r="G27" i="6" s="1"/>
  <c r="G26" i="6"/>
  <c r="G24" i="6"/>
  <c r="G23" i="6"/>
  <c r="G22" i="6"/>
  <c r="G21" i="6"/>
  <c r="G20" i="6"/>
  <c r="G19" i="6"/>
  <c r="G18" i="6"/>
  <c r="G17" i="6"/>
  <c r="G16" i="6"/>
  <c r="G15" i="6"/>
  <c r="G34" i="5"/>
  <c r="G33" i="5"/>
  <c r="G32" i="5"/>
  <c r="G31" i="5"/>
  <c r="G30" i="5"/>
  <c r="G27" i="5"/>
  <c r="G26" i="5"/>
  <c r="G25" i="5"/>
  <c r="G24" i="5"/>
  <c r="G23" i="5"/>
  <c r="G22" i="5"/>
  <c r="G21" i="5"/>
  <c r="G20" i="5"/>
  <c r="G19" i="5"/>
  <c r="E18" i="5"/>
  <c r="G18" i="5" s="1"/>
  <c r="G17" i="5"/>
  <c r="G16" i="5"/>
  <c r="G15" i="5"/>
  <c r="G14" i="5"/>
  <c r="G13" i="5" s="1"/>
  <c r="G336" i="3"/>
  <c r="G335" i="3"/>
  <c r="G334" i="3"/>
  <c r="G333" i="3"/>
  <c r="G332" i="3"/>
  <c r="G331" i="3"/>
  <c r="G330" i="3"/>
  <c r="G329" i="3"/>
  <c r="G325" i="3" s="1"/>
  <c r="G328" i="3"/>
  <c r="G327" i="3"/>
  <c r="G326" i="3"/>
  <c r="G324" i="3"/>
  <c r="G323" i="3"/>
  <c r="G322" i="3"/>
  <c r="G321" i="3"/>
  <c r="G320" i="3"/>
  <c r="G319" i="3"/>
  <c r="G318" i="3"/>
  <c r="G317" i="3"/>
  <c r="G316" i="3"/>
  <c r="G315" i="3"/>
  <c r="G314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 s="1"/>
  <c r="G293" i="3"/>
  <c r="G292" i="3"/>
  <c r="G291" i="3"/>
  <c r="G290" i="3"/>
  <c r="G289" i="3"/>
  <c r="G288" i="3"/>
  <c r="G287" i="3"/>
  <c r="G285" i="3"/>
  <c r="G284" i="3"/>
  <c r="G283" i="3"/>
  <c r="G281" i="3"/>
  <c r="E280" i="3"/>
  <c r="G280" i="3" s="1"/>
  <c r="G279" i="3"/>
  <c r="E279" i="3"/>
  <c r="E278" i="3"/>
  <c r="G278" i="3" s="1"/>
  <c r="G276" i="3"/>
  <c r="G275" i="3"/>
  <c r="G274" i="3"/>
  <c r="G273" i="3"/>
  <c r="G272" i="3"/>
  <c r="G271" i="3" s="1"/>
  <c r="G270" i="3"/>
  <c r="G267" i="3"/>
  <c r="E267" i="3"/>
  <c r="E268" i="3" s="1"/>
  <c r="G268" i="3" s="1"/>
  <c r="G265" i="3"/>
  <c r="G264" i="3"/>
  <c r="G263" i="3"/>
  <c r="G262" i="3" s="1"/>
  <c r="G261" i="3"/>
  <c r="G260" i="3"/>
  <c r="G259" i="3"/>
  <c r="G258" i="3"/>
  <c r="G257" i="3"/>
  <c r="G256" i="3"/>
  <c r="G255" i="3"/>
  <c r="G254" i="3"/>
  <c r="G253" i="3"/>
  <c r="G252" i="3"/>
  <c r="G250" i="3"/>
  <c r="G249" i="3"/>
  <c r="G248" i="3"/>
  <c r="G247" i="3"/>
  <c r="G245" i="3"/>
  <c r="G244" i="3"/>
  <c r="G243" i="3"/>
  <c r="G242" i="3"/>
  <c r="G241" i="3"/>
  <c r="G240" i="3"/>
  <c r="G239" i="3"/>
  <c r="G238" i="3"/>
  <c r="G237" i="3"/>
  <c r="E236" i="3"/>
  <c r="G236" i="3" s="1"/>
  <c r="G235" i="3"/>
  <c r="E235" i="3"/>
  <c r="G234" i="3"/>
  <c r="E234" i="3"/>
  <c r="E233" i="3"/>
  <c r="G233" i="3" s="1"/>
  <c r="E232" i="3"/>
  <c r="G232" i="3" s="1"/>
  <c r="G231" i="3"/>
  <c r="E231" i="3"/>
  <c r="G230" i="3"/>
  <c r="E230" i="3"/>
  <c r="E229" i="3"/>
  <c r="G229" i="3" s="1"/>
  <c r="E228" i="3"/>
  <c r="G228" i="3" s="1"/>
  <c r="G227" i="3"/>
  <c r="G225" i="3"/>
  <c r="G224" i="3"/>
  <c r="G223" i="3"/>
  <c r="G222" i="3"/>
  <c r="G221" i="3" s="1"/>
  <c r="G220" i="3"/>
  <c r="G219" i="3"/>
  <c r="G217" i="3"/>
  <c r="G216" i="3"/>
  <c r="G214" i="3"/>
  <c r="G213" i="3"/>
  <c r="G212" i="3"/>
  <c r="G209" i="3" s="1"/>
  <c r="G211" i="3"/>
  <c r="G210" i="3"/>
  <c r="H208" i="3"/>
  <c r="H337" i="3" s="1"/>
  <c r="G207" i="3"/>
  <c r="G206" i="3"/>
  <c r="G205" i="3"/>
  <c r="G204" i="3"/>
  <c r="G203" i="3"/>
  <c r="G202" i="3"/>
  <c r="G200" i="3"/>
  <c r="E200" i="3"/>
  <c r="G201" i="3" s="1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4" i="3"/>
  <c r="G133" i="3"/>
  <c r="G132" i="3"/>
  <c r="G131" i="3"/>
  <c r="G130" i="3"/>
  <c r="G129" i="3"/>
  <c r="G128" i="3"/>
  <c r="G127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09" i="3"/>
  <c r="G108" i="3"/>
  <c r="G107" i="3"/>
  <c r="G106" i="3"/>
  <c r="G105" i="3"/>
  <c r="G104" i="3"/>
  <c r="G103" i="3" s="1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7" i="3"/>
  <c r="G76" i="3"/>
  <c r="G75" i="3"/>
  <c r="E75" i="3"/>
  <c r="G74" i="3"/>
  <c r="G73" i="3"/>
  <c r="G72" i="3"/>
  <c r="G71" i="3"/>
  <c r="G70" i="3"/>
  <c r="G69" i="3"/>
  <c r="G67" i="3"/>
  <c r="G66" i="3"/>
  <c r="G65" i="3"/>
  <c r="G64" i="3"/>
  <c r="G63" i="3"/>
  <c r="G62" i="3"/>
  <c r="E62" i="3"/>
  <c r="G61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39" i="3"/>
  <c r="G37" i="3"/>
  <c r="G36" i="3"/>
  <c r="G35" i="3"/>
  <c r="G33" i="3"/>
  <c r="G32" i="3"/>
  <c r="G31" i="3"/>
  <c r="G30" i="3"/>
  <c r="G27" i="3"/>
  <c r="G26" i="3"/>
  <c r="G25" i="3"/>
  <c r="G24" i="3"/>
  <c r="G22" i="3"/>
  <c r="G21" i="3"/>
  <c r="G20" i="3"/>
  <c r="G18" i="3"/>
  <c r="E18" i="3"/>
  <c r="E17" i="3"/>
  <c r="G17" i="3" s="1"/>
  <c r="E16" i="3"/>
  <c r="G16" i="3" s="1"/>
  <c r="G14" i="3" s="1"/>
  <c r="E15" i="3"/>
  <c r="H13" i="3"/>
  <c r="F24" i="2"/>
  <c r="F11" i="2"/>
  <c r="G29" i="14" l="1"/>
  <c r="G52" i="14"/>
  <c r="G14" i="14"/>
  <c r="G28" i="13"/>
  <c r="G35" i="13"/>
  <c r="G48" i="13"/>
  <c r="G22" i="12"/>
  <c r="G13" i="12" s="1"/>
  <c r="G20" i="9"/>
  <c r="G19" i="7"/>
  <c r="G34" i="7" s="1"/>
  <c r="G29" i="5"/>
  <c r="G37" i="5" s="1"/>
  <c r="C14" i="2" s="1"/>
  <c r="G60" i="3"/>
  <c r="G126" i="3"/>
  <c r="G135" i="3"/>
  <c r="G277" i="3"/>
  <c r="G28" i="3"/>
  <c r="G110" i="3"/>
  <c r="G282" i="3"/>
  <c r="G286" i="3"/>
  <c r="G246" i="3"/>
  <c r="G251" i="3"/>
  <c r="G40" i="3"/>
  <c r="G226" i="3"/>
  <c r="G208" i="3" s="1"/>
  <c r="G25" i="6"/>
  <c r="G27" i="7"/>
  <c r="G19" i="3"/>
  <c r="G199" i="3"/>
  <c r="G313" i="3"/>
  <c r="G78" i="3"/>
  <c r="G215" i="3"/>
  <c r="G14" i="8"/>
  <c r="G13" i="8" s="1"/>
  <c r="G29" i="8" s="1"/>
  <c r="C17" i="2" s="1"/>
  <c r="G13" i="9"/>
  <c r="G14" i="10"/>
  <c r="C19" i="2"/>
  <c r="G36" i="14"/>
  <c r="G266" i="3"/>
  <c r="G13" i="13"/>
  <c r="G66" i="14"/>
  <c r="E269" i="3"/>
  <c r="G269" i="3" s="1"/>
  <c r="G31" i="6"/>
  <c r="G38" i="12"/>
  <c r="G71" i="14"/>
  <c r="G14" i="6"/>
  <c r="G13" i="6" s="1"/>
  <c r="G46" i="6" s="1"/>
  <c r="C15" i="2" s="1"/>
  <c r="G35" i="12"/>
  <c r="G63" i="13"/>
  <c r="C22" i="2" s="1"/>
  <c r="G61" i="14"/>
  <c r="G60" i="14" s="1"/>
  <c r="G13" i="14" l="1"/>
  <c r="G65" i="14"/>
  <c r="G81" i="14" s="1"/>
  <c r="C23" i="2" s="1"/>
  <c r="D23" i="2" s="1"/>
  <c r="E23" i="2" s="1"/>
  <c r="G42" i="12"/>
  <c r="C21" i="2" s="1"/>
  <c r="D21" i="2" s="1"/>
  <c r="E21" i="2" s="1"/>
  <c r="G62" i="9"/>
  <c r="C18" i="2" s="1"/>
  <c r="G13" i="3"/>
  <c r="G337" i="3" s="1"/>
  <c r="C13" i="2" s="1"/>
  <c r="H18" i="2"/>
  <c r="D18" i="2"/>
  <c r="E18" i="2" s="1"/>
  <c r="E14" i="2"/>
  <c r="G14" i="2"/>
  <c r="D14" i="2"/>
  <c r="G17" i="2"/>
  <c r="D17" i="2"/>
  <c r="E17" i="2"/>
  <c r="D22" i="2"/>
  <c r="E22" i="2" s="1"/>
  <c r="G13" i="11"/>
  <c r="C20" i="2"/>
  <c r="D19" i="2"/>
  <c r="E19" i="2" s="1"/>
  <c r="C16" i="2"/>
  <c r="G13" i="7"/>
  <c r="G15" i="2"/>
  <c r="D15" i="2"/>
  <c r="E15" i="2" s="1"/>
  <c r="G23" i="2" l="1"/>
  <c r="G21" i="2"/>
  <c r="E13" i="2"/>
  <c r="G13" i="2"/>
  <c r="D13" i="2"/>
  <c r="D20" i="2"/>
  <c r="E20" i="2" s="1"/>
  <c r="G16" i="2"/>
  <c r="G24" i="2" s="1"/>
  <c r="D16" i="2"/>
  <c r="H24" i="2"/>
  <c r="C24" i="2"/>
  <c r="D24" i="2" l="1"/>
  <c r="D11" i="2" s="1"/>
  <c r="R33" i="1" s="1"/>
  <c r="G11" i="2"/>
  <c r="E29" i="1"/>
  <c r="R32" i="1"/>
  <c r="C11" i="2"/>
  <c r="H11" i="2"/>
  <c r="E30" i="1"/>
  <c r="E16" i="2"/>
  <c r="E24" i="2" s="1"/>
  <c r="E11" i="2" s="1"/>
  <c r="R35" i="1" l="1"/>
</calcChain>
</file>

<file path=xl/sharedStrings.xml><?xml version="1.0" encoding="utf-8"?>
<sst xmlns="http://schemas.openxmlformats.org/spreadsheetml/2006/main" count="3527" uniqueCount="1513">
  <si>
    <t>KRYCÍ LIST ROZPOČTU</t>
  </si>
  <si>
    <t>Názov stavby</t>
  </si>
  <si>
    <t>Stavebné úpravy a nadstavba, prístavba zázemia športového areálu</t>
  </si>
  <si>
    <t>JKSO</t>
  </si>
  <si>
    <t>EČO</t>
  </si>
  <si>
    <t>Miesto</t>
  </si>
  <si>
    <t>Obec Žilina</t>
  </si>
  <si>
    <t>IČO</t>
  </si>
  <si>
    <t>IČ DPH</t>
  </si>
  <si>
    <t>Objednávateľ</t>
  </si>
  <si>
    <t>BR Academy, s. r. o.</t>
  </si>
  <si>
    <t>Projektant</t>
  </si>
  <si>
    <t xml:space="preserve">Ing. Vladimír Bucha, Ing. Vladimír Gašpierik  </t>
  </si>
  <si>
    <t>Zhotoviteľ</t>
  </si>
  <si>
    <t>K.Ú. Brodno, obec Žilina, okres Žilina</t>
  </si>
  <si>
    <t>Spracoval</t>
  </si>
  <si>
    <t>Rozpočet číslo</t>
  </si>
  <si>
    <t>Dňa</t>
  </si>
  <si>
    <t>Položiek</t>
  </si>
  <si>
    <t>CPV</t>
  </si>
  <si>
    <t>CPA</t>
  </si>
  <si>
    <t>Merné a účelové jednotky</t>
  </si>
  <si>
    <t xml:space="preserve">        Počet</t>
  </si>
  <si>
    <t xml:space="preserve"> Náklady / 1 m.j.</t>
  </si>
  <si>
    <t xml:space="preserve">       Počet</t>
  </si>
  <si>
    <t xml:space="preserve">           Počet</t>
  </si>
  <si>
    <t xml:space="preserve">    Náklady / 1 m.j.</t>
  </si>
  <si>
    <t xml:space="preserve">Rozpočtové náklady v </t>
  </si>
  <si>
    <t>EUR</t>
  </si>
  <si>
    <t>A</t>
  </si>
  <si>
    <t>Základné rozp. náklady</t>
  </si>
  <si>
    <t>B</t>
  </si>
  <si>
    <t>Doplnkové náklady</t>
  </si>
  <si>
    <t>C</t>
  </si>
  <si>
    <t>Vedľajšie rozpočtové náklady</t>
  </si>
  <si>
    <t>1</t>
  </si>
  <si>
    <t>HSV</t>
  </si>
  <si>
    <t>Dodávky</t>
  </si>
  <si>
    <t>8</t>
  </si>
  <si>
    <t>Práce nadčas</t>
  </si>
  <si>
    <t>13</t>
  </si>
  <si>
    <t xml:space="preserve">GZS   </t>
  </si>
  <si>
    <t>2</t>
  </si>
  <si>
    <t>Montáž</t>
  </si>
  <si>
    <t>9</t>
  </si>
  <si>
    <t>Bez pevnej podl.</t>
  </si>
  <si>
    <t>14</t>
  </si>
  <si>
    <t xml:space="preserve">Projektové práce   </t>
  </si>
  <si>
    <t>3</t>
  </si>
  <si>
    <t>PSV</t>
  </si>
  <si>
    <t>10</t>
  </si>
  <si>
    <t>Kultúrna pamiatka</t>
  </si>
  <si>
    <t>15</t>
  </si>
  <si>
    <t xml:space="preserve">Sťažené podmienky   </t>
  </si>
  <si>
    <t>4</t>
  </si>
  <si>
    <t>11</t>
  </si>
  <si>
    <t>16</t>
  </si>
  <si>
    <t xml:space="preserve">Vplyv prostredia   </t>
  </si>
  <si>
    <t>5</t>
  </si>
  <si>
    <t>"M"</t>
  </si>
  <si>
    <t>17</t>
  </si>
  <si>
    <t xml:space="preserve">Iné VRN   </t>
  </si>
  <si>
    <t>6</t>
  </si>
  <si>
    <t>18</t>
  </si>
  <si>
    <t>VRN z rozpočtu</t>
  </si>
  <si>
    <t>7</t>
  </si>
  <si>
    <t xml:space="preserve">ZRN </t>
  </si>
  <si>
    <t>12</t>
  </si>
  <si>
    <t>DN (r. 8-11)</t>
  </si>
  <si>
    <t>19</t>
  </si>
  <si>
    <t>VRN (r. 13-18)</t>
  </si>
  <si>
    <t>20</t>
  </si>
  <si>
    <t>HZS</t>
  </si>
  <si>
    <t>21</t>
  </si>
  <si>
    <t>Kompl. činnosť</t>
  </si>
  <si>
    <t>22</t>
  </si>
  <si>
    <t>Ostatné náklady</t>
  </si>
  <si>
    <t>D</t>
  </si>
  <si>
    <t>Celkové náklady</t>
  </si>
  <si>
    <t>23</t>
  </si>
  <si>
    <t>cena bez DPH</t>
  </si>
  <si>
    <t>Dátum a podpis</t>
  </si>
  <si>
    <t>Pečiatka</t>
  </si>
  <si>
    <t>24</t>
  </si>
  <si>
    <t>DPH</t>
  </si>
  <si>
    <t>%</t>
  </si>
  <si>
    <t>25</t>
  </si>
  <si>
    <t>Cena s DPH (r. 23-24)</t>
  </si>
  <si>
    <t>E</t>
  </si>
  <si>
    <t>Prípočty a odpočty</t>
  </si>
  <si>
    <t>26</t>
  </si>
  <si>
    <t>Dodávky objednávateľa</t>
  </si>
  <si>
    <t>27</t>
  </si>
  <si>
    <t>Kĺzavá doložka</t>
  </si>
  <si>
    <t>28</t>
  </si>
  <si>
    <t>Zvýhodnenie</t>
  </si>
  <si>
    <t>Rekapitulácia objektov stavby</t>
  </si>
  <si>
    <t>Stavba:</t>
  </si>
  <si>
    <t>Objednávateľ:</t>
  </si>
  <si>
    <t>BR ACADEMY, s. r. o.</t>
  </si>
  <si>
    <t>Zhotoviteľ:</t>
  </si>
  <si>
    <t xml:space="preserve">Spracoval: </t>
  </si>
  <si>
    <t xml:space="preserve">Miesto: </t>
  </si>
  <si>
    <t xml:space="preserve">Dátum: </t>
  </si>
  <si>
    <t>Kód</t>
  </si>
  <si>
    <t>Zákazka</t>
  </si>
  <si>
    <t>Cena bez DPH</t>
  </si>
  <si>
    <t>Cena s DPH</t>
  </si>
  <si>
    <t>Ostatné</t>
  </si>
  <si>
    <t>ZRN</t>
  </si>
  <si>
    <t>VRN</t>
  </si>
  <si>
    <t>KČ</t>
  </si>
  <si>
    <t>418</t>
  </si>
  <si>
    <t>CELKOVÝ ROZPOČET</t>
  </si>
  <si>
    <t>SO_01</t>
  </si>
  <si>
    <t>Zázemie športového areálu - šatne, gym, funkčná zóna</t>
  </si>
  <si>
    <t>SO_02</t>
  </si>
  <si>
    <t>Prírodný trávnik</t>
  </si>
  <si>
    <t>SO_03</t>
  </si>
  <si>
    <t xml:space="preserve">Umelé Ihrisko 60x40 m </t>
  </si>
  <si>
    <t>SO_04</t>
  </si>
  <si>
    <t>Spevnená plocha - zámková dlažba, parkovacie plochy pre autobusy a osobné automobily</t>
  </si>
  <si>
    <t>SO_05</t>
  </si>
  <si>
    <t>Chodníky a komunikácia pre obslužnú techniku - zámková dlažba</t>
  </si>
  <si>
    <t>SO_06</t>
  </si>
  <si>
    <t>Umelé osvetlenie</t>
  </si>
  <si>
    <t>SO_07</t>
  </si>
  <si>
    <t>Elektrická prípojka (NN)</t>
  </si>
  <si>
    <t>SO_10_11_12</t>
  </si>
  <si>
    <t>Zavlažovací systém (SO10-Vetvy, SO11-Ovládacie zemné káble, SO12-Hlavné potrubie)</t>
  </si>
  <si>
    <t>SO_13</t>
  </si>
  <si>
    <t xml:space="preserve">Navrhované plážove ihrisko   </t>
  </si>
  <si>
    <t>S0_14</t>
  </si>
  <si>
    <t>Dažďová kanalizácia</t>
  </si>
  <si>
    <t>Príslušenstvo areálu - oplotenie, lavičky</t>
  </si>
  <si>
    <t>Celkom</t>
  </si>
  <si>
    <t xml:space="preserve">ROZPOČET  </t>
  </si>
  <si>
    <t>Stavba:   Stavebné úpravy a nadstavba, prístavba zázemia športového areálu</t>
  </si>
  <si>
    <t>Objekt:   SO 01 - Zázemie športového areálu  - šatne, gym, funkčná zóna</t>
  </si>
  <si>
    <t>Objednávateľ:   BR ACADEMY, s. r. o.</t>
  </si>
  <si>
    <t xml:space="preserve">Zhotoviteľ:  </t>
  </si>
  <si>
    <t>Spracoval:   Vladimír Gašpierik</t>
  </si>
  <si>
    <t>Miesto:               K.Ú. Brodno, obec Žilina, okres Žilina</t>
  </si>
  <si>
    <t>Dátum:         21. 5. 2021</t>
  </si>
  <si>
    <t>Č.</t>
  </si>
  <si>
    <t>Kód položky</t>
  </si>
  <si>
    <t>Popis</t>
  </si>
  <si>
    <t>MJ</t>
  </si>
  <si>
    <t>Množstvo celkom</t>
  </si>
  <si>
    <t>Cena jednotková</t>
  </si>
  <si>
    <t>Cena celkom</t>
  </si>
  <si>
    <t>Hmotnosť celkom</t>
  </si>
  <si>
    <t xml:space="preserve">Práce a dodávky HSV   </t>
  </si>
  <si>
    <t xml:space="preserve">Zemné práce   </t>
  </si>
  <si>
    <t>121101112</t>
  </si>
  <si>
    <t xml:space="preserve">Odstránenie ornice s premiestn. na hromady, so zložením na vzdialenosť do 100 m a do 1000 m3   </t>
  </si>
  <si>
    <t>m3</t>
  </si>
  <si>
    <t>131201101.S</t>
  </si>
  <si>
    <t xml:space="preserve">Výkop ryhy do 600 mm v hornine 3, do 100 m3   </t>
  </si>
  <si>
    <t>162201101.S</t>
  </si>
  <si>
    <t xml:space="preserve">Vodorovné premiestnenie výkopku z horniny 1-4 do 20m   </t>
  </si>
  <si>
    <t>174101001.S</t>
  </si>
  <si>
    <t xml:space="preserve">Zásyp sypaninou so zhutnením jám, šachiet, rýh, zárezov alebo okolo objektov do 100 m3   </t>
  </si>
  <si>
    <t xml:space="preserve">Zakladanie   </t>
  </si>
  <si>
    <t>273313612.S</t>
  </si>
  <si>
    <t xml:space="preserve">Betón základových dosiek, prostý tr. C 20/25   </t>
  </si>
  <si>
    <t>273321411.3</t>
  </si>
  <si>
    <t xml:space="preserve">Betón DT tvárnic , železový (bez výstuže), tr. C 25/30   </t>
  </si>
  <si>
    <t>595120000400</t>
  </si>
  <si>
    <t xml:space="preserve">Tvárnica debniaca PREMAC DT30, šxlxv 300x500x250 mm   </t>
  </si>
  <si>
    <t>ks</t>
  </si>
  <si>
    <t xml:space="preserve">Spotreba: 8ks/m2   </t>
  </si>
  <si>
    <t>273351215</t>
  </si>
  <si>
    <t xml:space="preserve">Debnenie stien základových dosiek, zhotovenie-dielce   </t>
  </si>
  <si>
    <t>m2</t>
  </si>
  <si>
    <t>273351216</t>
  </si>
  <si>
    <t xml:space="preserve">Debnenie stien základových dosiek, odstránenie-dielce   </t>
  </si>
  <si>
    <t>273361821</t>
  </si>
  <si>
    <t xml:space="preserve">Výstuž základových pásov z ocele 10505 - priemer 10   </t>
  </si>
  <si>
    <t>t</t>
  </si>
  <si>
    <t>273362422.S</t>
  </si>
  <si>
    <t xml:space="preserve">Výstuž základových dosiek zo zvár. sietí KARI, priemer drôtu 6/6 mm, veľkosť oka 150x150 mm-2x3m   </t>
  </si>
  <si>
    <t xml:space="preserve">Zvislé a kompletné konštrukcie   </t>
  </si>
  <si>
    <t>330311712.S</t>
  </si>
  <si>
    <t xml:space="preserve">Betón stĺpov a pilierov hranatých prostý tr. C 20/25   </t>
  </si>
  <si>
    <t>331351101.S</t>
  </si>
  <si>
    <t xml:space="preserve">Debnenie hranatých stĺpov prierezu pravouhlého štvoruholníka výšky do 4 m, zhotovenie-dielce   </t>
  </si>
  <si>
    <t>331351102.S</t>
  </si>
  <si>
    <t xml:space="preserve">Debnenie hranatých stĺpov prierezu pravouhlého štvoruholníka výšky do 4 m, odstránenie-dielce   </t>
  </si>
  <si>
    <t>331361821.S</t>
  </si>
  <si>
    <t xml:space="preserve">Výstuž stĺpov hranatých z bet. ocele B500 (10505)-priemer 8   </t>
  </si>
  <si>
    <t>331361821.S1</t>
  </si>
  <si>
    <t xml:space="preserve">Výstuž stĺpovhranatých z bet. ocele B500 (10505)-priemer 16   </t>
  </si>
  <si>
    <t>311275651</t>
  </si>
  <si>
    <t xml:space="preserve">Murivo nosné z pórobetónových tvárnic hladkých   </t>
  </si>
  <si>
    <t>595310001470</t>
  </si>
  <si>
    <t xml:space="preserve">Tvárnica YTONG  P4-550 PD, šxlxv 300x499x249 mm   </t>
  </si>
  <si>
    <t>311275011.S</t>
  </si>
  <si>
    <t xml:space="preserve">Murivo nenosné z pórobetónových tvárnic hladkých   </t>
  </si>
  <si>
    <t>595310004200</t>
  </si>
  <si>
    <t xml:space="preserve">Tvárnica priečkovka PORFIX P2-500 HL, šxlxv 125x500x250 mm   </t>
  </si>
  <si>
    <t xml:space="preserve">Spotreba 64  ks/m3, 8 ks/m2   </t>
  </si>
  <si>
    <t>713120010</t>
  </si>
  <si>
    <t xml:space="preserve">D+M Ukotvenie priečok montážnou polyuretanovou penou hr.priečky nad 100 mm   </t>
  </si>
  <si>
    <t>m</t>
  </si>
  <si>
    <t xml:space="preserve">Vodorovné konštrukcie   </t>
  </si>
  <si>
    <t>411321616</t>
  </si>
  <si>
    <t xml:space="preserve">Betón stropov doskových a trámových,  železový tr. C 30/37   </t>
  </si>
  <si>
    <t>411351101</t>
  </si>
  <si>
    <t xml:space="preserve">Debnenie stropov doskových zhotovenie-dielce   </t>
  </si>
  <si>
    <t>411351102</t>
  </si>
  <si>
    <t xml:space="preserve">Debnenie stropov doskových odstránenie-dielce   </t>
  </si>
  <si>
    <t>411354175</t>
  </si>
  <si>
    <t xml:space="preserve">Podporná konštrukcia stropov výšky do 4 m pre zaťaženie do 20 kPa zhotovenie   </t>
  </si>
  <si>
    <t>411354176</t>
  </si>
  <si>
    <t xml:space="preserve">Podporná konštrukcia stropov výšky do 4 m pre zaťaženie do 20 kPa odstránenie   </t>
  </si>
  <si>
    <t>411361821</t>
  </si>
  <si>
    <t xml:space="preserve">Výstuž stropov doskových, trámových, vložkových,konzolových alebo balkónových, 10505   </t>
  </si>
  <si>
    <t>413321616</t>
  </si>
  <si>
    <t xml:space="preserve">Betón vencov železový tr. C 30/37   </t>
  </si>
  <si>
    <t>413351107</t>
  </si>
  <si>
    <t xml:space="preserve">Debnenie nosníka zhotovenie-dielce   </t>
  </si>
  <si>
    <t>413351108</t>
  </si>
  <si>
    <t xml:space="preserve">Debnenie nosníka odstránenie-dielce   </t>
  </si>
  <si>
    <t>413361821</t>
  </si>
  <si>
    <t xml:space="preserve">Výstuž  vencov, bez rozdielu tvaru a uloženia, 10505 - priemer 8   </t>
  </si>
  <si>
    <t>413361821.S1</t>
  </si>
  <si>
    <t xml:space="preserve">Výstuž  vencov, bez rozdielu tvaru a uloženia, 10505 - priemer 12   </t>
  </si>
  <si>
    <t>317321411.S</t>
  </si>
  <si>
    <t xml:space="preserve">Betón prekladov železový (bez výstuže) tr. C 25/30   </t>
  </si>
  <si>
    <t>317351107.S</t>
  </si>
  <si>
    <t xml:space="preserve">Debnenie prekladu  vrátane podpornej konštrukcie výšky do 4 m zhotovenie   </t>
  </si>
  <si>
    <t>317351108.S</t>
  </si>
  <si>
    <t>4113541761</t>
  </si>
  <si>
    <t xml:space="preserve">Podporná konštrukcia prekladov výšky do 4 m pre zaťaženie do 20 kPa odstránenie   </t>
  </si>
  <si>
    <t>317361821.S</t>
  </si>
  <si>
    <t xml:space="preserve">Výstuž prekladov z ocele B500 (10505)-priemer 8   </t>
  </si>
  <si>
    <t>317361821.S1</t>
  </si>
  <si>
    <t xml:space="preserve">Výstuž prekladov z ocele B500 (10505)-priemer 12   </t>
  </si>
  <si>
    <t>430321315.S</t>
  </si>
  <si>
    <t xml:space="preserve">Schodiskové konštrukcie, betón železový tr. C 20/25   </t>
  </si>
  <si>
    <t>430361321.S</t>
  </si>
  <si>
    <t xml:space="preserve">Výstuž schodiskových konštrukcií z betonárskej ocele S235 (11373)   </t>
  </si>
  <si>
    <t xml:space="preserve">Úpravy povrchov, podlahy, osadenie   </t>
  </si>
  <si>
    <t>612411121.S</t>
  </si>
  <si>
    <t xml:space="preserve">P+M Náter interéru vnútorných stien s penetráciou v dvoch vrstvách   </t>
  </si>
  <si>
    <t>612456212r2</t>
  </si>
  <si>
    <t xml:space="preserve">Vnútorná omietka stien vápennocementová striekaná (14kg/m2)   </t>
  </si>
  <si>
    <t>585650006700.S</t>
  </si>
  <si>
    <t xml:space="preserve">Omietka jednovrstvová vápennocementová-14 kg/m2   </t>
  </si>
  <si>
    <t>kg</t>
  </si>
  <si>
    <t>622464271</t>
  </si>
  <si>
    <t xml:space="preserve">Príprava vonkajšieho podkladu stien-penetrácia hĺbková   </t>
  </si>
  <si>
    <t>585520010200.S</t>
  </si>
  <si>
    <t xml:space="preserve">Penetračný náter pod omietky a nátery   </t>
  </si>
  <si>
    <t>622481119</t>
  </si>
  <si>
    <t xml:space="preserve">Potiahnutie vonkajších stien sklotextílnou mriežkou arm. vrstva Baumit StarContact White so skl. mriežkou StarTex   </t>
  </si>
  <si>
    <t>585830004400</t>
  </si>
  <si>
    <t xml:space="preserve">Cementová lepiaca malta, 25 kg, na lepenie izolačných dosiek   </t>
  </si>
  <si>
    <t xml:space="preserve">Balenie: 25kg   </t>
  </si>
  <si>
    <t>283750000300.S</t>
  </si>
  <si>
    <t xml:space="preserve">Doska XPS hr. 30 mm, zateplenie podláh   </t>
  </si>
  <si>
    <t>632440118.S</t>
  </si>
  <si>
    <t xml:space="preserve">Anhydritový samonivelizačný poter, pevnosti v tlaku 20 MPa, hr. 50 mm   </t>
  </si>
  <si>
    <t>632001011</t>
  </si>
  <si>
    <t xml:space="preserve">Zhotovenie separačnej fólie v podlahových vrstvách z PE   </t>
  </si>
  <si>
    <t>283290003600</t>
  </si>
  <si>
    <t xml:space="preserve">Separačná PE fólia   </t>
  </si>
  <si>
    <t>632001051</t>
  </si>
  <si>
    <t xml:space="preserve">Penetračný náter pre potery a stierky Penetrácia Rako PE 201   </t>
  </si>
  <si>
    <t>283720000200</t>
  </si>
  <si>
    <t xml:space="preserve">Podlahový polystyrén EPS 100 S, hr. 50 mm, PCI   </t>
  </si>
  <si>
    <t>632452222</t>
  </si>
  <si>
    <t xml:space="preserve">Cementový poter hr. 55 mm   </t>
  </si>
  <si>
    <t>283750004270.S</t>
  </si>
  <si>
    <t xml:space="preserve">Doska PIR s obojstranným nasýteným skleneným vláknom hr. 200 mm   </t>
  </si>
  <si>
    <t>632452222.S43</t>
  </si>
  <si>
    <t xml:space="preserve">Umrohož umelého trávnika určená do interiéru   </t>
  </si>
  <si>
    <t>735</t>
  </si>
  <si>
    <t xml:space="preserve">Ústredné kúrenie - vykurovacie telesá   </t>
  </si>
  <si>
    <t xml:space="preserve">S-Nerezový rozdeľovač 10-cestný zostava FBH-VL-RL automat. odovzd.   </t>
  </si>
  <si>
    <t xml:space="preserve">S-nerezový rozdeľovač 12-cestný zostava FBH-VL-RL automat. odovzd.   </t>
  </si>
  <si>
    <t xml:space="preserve">H-Skrinka rozdeľovača 1250- 1115x580x15 nadomiet. (do 15 okruhov)   </t>
  </si>
  <si>
    <t xml:space="preserve">H-Skrinka rozdeľovača 1240- 1015x580x155 nadomiet. (do 14 okruhov)   </t>
  </si>
  <si>
    <t xml:space="preserve">Dilatácia Dilatačný pás s fóliou samolep 8x150   </t>
  </si>
  <si>
    <t xml:space="preserve">Separačná fólia H-Separačná fólia rastrovaná hliník (50m2)   </t>
  </si>
  <si>
    <t xml:space="preserve">Ochranná hadica R=23mm pre trubky 16-17 červená   </t>
  </si>
  <si>
    <t xml:space="preserve">Polybutylenové potrubie Hepworth Barrier E.V.O.H. UHP 500/16   </t>
  </si>
  <si>
    <t xml:space="preserve">Spony pre strojový úchyt potrubia H-Spona HS 45mm pre strojový uchýt   </t>
  </si>
  <si>
    <t xml:space="preserve">Drobný spojovací a inštalačný materiál   </t>
  </si>
  <si>
    <t xml:space="preserve">Adaptér EK pre potrubia PB 16,3/4   </t>
  </si>
  <si>
    <t xml:space="preserve">I-BY-PASS zostava AC 666   </t>
  </si>
  <si>
    <t xml:space="preserve">Montáž podlahového vykurovania   </t>
  </si>
  <si>
    <t xml:space="preserve">ERLQ014CW1   </t>
  </si>
  <si>
    <t xml:space="preserve">EHBX16CB9W   </t>
  </si>
  <si>
    <t xml:space="preserve">EKRUCBL5C   </t>
  </si>
  <si>
    <t xml:space="preserve">Nerezová konzola   </t>
  </si>
  <si>
    <t xml:space="preserve">Montáž tepelného čerpadla   </t>
  </si>
  <si>
    <t>kpl</t>
  </si>
  <si>
    <t xml:space="preserve">Solárny zásobník s 2 výmeníkmi-OKC 400L   </t>
  </si>
  <si>
    <t xml:space="preserve">R146C 1" M Separátor nečistôt s magnetom + guľ.ventil-filter Giscomini   </t>
  </si>
  <si>
    <t xml:space="preserve">Trojcestný ventil ESBE VRG-srdce 1" Ventil zmiešavací ESBE závitový   </t>
  </si>
  <si>
    <t xml:space="preserve">Servopohon ARA 651 Servopohon ARA 651 3-bodový elektrický 230VAC   </t>
  </si>
  <si>
    <t xml:space="preserve">Montáž bezpečnostných prvkov tepelného čerpadla a zapojenie do systému   </t>
  </si>
  <si>
    <t>Elektrický nástenný kotol PROTHERM RAY 24KE, výkon 24kW</t>
  </si>
  <si>
    <t>Klimatizácia a rekuperácia</t>
  </si>
  <si>
    <t>Kazetová klimatizácia Toshiba, Vonkajšia jednotka, Chladiaci výkon 14kW</t>
  </si>
  <si>
    <t>Vnútorná jednotka Toshiba, Kazetové prevedenie, 8kW</t>
  </si>
  <si>
    <t>Konzola pod vonkajšiu jednotku</t>
  </si>
  <si>
    <t>Izolované medené potrubie CU 10/16 + komunikácia + odvod
kondenzátu</t>
  </si>
  <si>
    <t>Prívod el. energie z rozvádzača - kabel cyky 4x2,5</t>
  </si>
  <si>
    <t>Montáž, spustenie</t>
  </si>
  <si>
    <t>Fotovoltaika</t>
  </si>
  <si>
    <t>210501030.S</t>
  </si>
  <si>
    <t>Montáž nosného roštu pre fotovoltaické panely pre
kotvenie do škridle, vlnitého plechu</t>
  </si>
  <si>
    <t>súb.</t>
  </si>
  <si>
    <t>346510004100.S</t>
  </si>
  <si>
    <t>Konštrukcia na strechu</t>
  </si>
  <si>
    <t>210501100.S</t>
  </si>
  <si>
    <t>Montáž fotovolataického panela na rošt</t>
  </si>
  <si>
    <t>346510000100.S</t>
  </si>
  <si>
    <t>Fotovoltaický kryštalický strešný panel 390Wp</t>
  </si>
  <si>
    <t>346510002800.S</t>
  </si>
  <si>
    <t>Solárna rozvodná skriňa,</t>
  </si>
  <si>
    <t>210501201.S</t>
  </si>
  <si>
    <t>Montáž a zapojenie solárnej rozvodnej skrine, vstup/výstup</t>
  </si>
  <si>
    <t>210501251.S</t>
  </si>
  <si>
    <t>Montáž a zapojenie meniča napätia trojfázového z DC/AC</t>
  </si>
  <si>
    <t>346510001900.S</t>
  </si>
  <si>
    <t>Solárny menič DC/AC trojfázový do 10kW</t>
  </si>
  <si>
    <t>Výkonový snímač 250A</t>
  </si>
  <si>
    <t>Kábel 6mm + koncovky</t>
  </si>
  <si>
    <t>Elektomontážne práce</t>
  </si>
  <si>
    <t>hod.</t>
  </si>
  <si>
    <t>MV</t>
  </si>
  <si>
    <t>Murárske výpomoci</t>
  </si>
  <si>
    <t>PD</t>
  </si>
  <si>
    <t>Podružný materiál</t>
  </si>
  <si>
    <t>PPV</t>
  </si>
  <si>
    <t>Podiel pridružených výkonov - žeriav, lešenie a i.</t>
  </si>
  <si>
    <t>HZS0001</t>
  </si>
  <si>
    <t>Revízia EZ</t>
  </si>
  <si>
    <t xml:space="preserve">Ostatné konštrukcie a práce-búranie   </t>
  </si>
  <si>
    <t>981011411.S</t>
  </si>
  <si>
    <t xml:space="preserve">Demolácia budov postupným rozoberaním z tehál, kameňa s podielom konštrukcií do 10%,  -0,16000t   </t>
  </si>
  <si>
    <t>965082920.S</t>
  </si>
  <si>
    <t>Odstránenie vrstvy podlahy hr.do 100 mm,  -1,40000t</t>
  </si>
  <si>
    <t>967041112.S</t>
  </si>
  <si>
    <t>Prikresanie rovných ostení bez odstupu,  v betóne, tehle -0,06600t</t>
  </si>
  <si>
    <t>978071211.S</t>
  </si>
  <si>
    <t>Odsekanie a odstránenie zvislej vrstvy-omietka  -0,07300t</t>
  </si>
  <si>
    <t>554330002200.S</t>
  </si>
  <si>
    <t>Tribúnové sedadlá, sklopné, ukotvené do podlahy, čalúnenie umelá koža</t>
  </si>
  <si>
    <t>932104236.S</t>
  </si>
  <si>
    <t>Drevené lavice a úložným priestorom, na dĺžku 12,8m, výška 0,8m, šírka 0,8 mm, otváraci horný kryt, rozdelený na 6 segmentov, materiál rezivo hrúbky 25mm vhodné do exterieru, napríklad sibírska borovica</t>
  </si>
  <si>
    <t>998011004</t>
  </si>
  <si>
    <t xml:space="preserve">Presun hmôt   </t>
  </si>
  <si>
    <t xml:space="preserve">Schodisková plošina pre imobilnych </t>
  </si>
  <si>
    <t>722</t>
  </si>
  <si>
    <t xml:space="preserve">Vodovod, odpad   </t>
  </si>
  <si>
    <t xml:space="preserve">Rúra 16 s izolaciu   </t>
  </si>
  <si>
    <t xml:space="preserve">Rúra 20 s izolaciu   </t>
  </si>
  <si>
    <t xml:space="preserve">T-kus 16/16/16   </t>
  </si>
  <si>
    <t xml:space="preserve">T-kus20/20/20   </t>
  </si>
  <si>
    <t xml:space="preserve">T-Kus 20/20/16   </t>
  </si>
  <si>
    <t xml:space="preserve">T-Kus 20/16/20   </t>
  </si>
  <si>
    <t xml:space="preserve">T-Kus  20/16/16   </t>
  </si>
  <si>
    <t xml:space="preserve">Koleno 16   </t>
  </si>
  <si>
    <t xml:space="preserve">Koleno 20   </t>
  </si>
  <si>
    <t xml:space="preserve">Spojka 16   </t>
  </si>
  <si>
    <t xml:space="preserve">Spojka 20   </t>
  </si>
  <si>
    <t xml:space="preserve">Nastenka 16/1/2"   </t>
  </si>
  <si>
    <t xml:space="preserve">Šablona montažna pre nastenku   </t>
  </si>
  <si>
    <t xml:space="preserve">Prechod rohovy 16/vnut.z.1/2"   </t>
  </si>
  <si>
    <t xml:space="preserve">Prechod 20/von.z.1/2"   </t>
  </si>
  <si>
    <t xml:space="preserve">Uchyt dvojramenný   </t>
  </si>
  <si>
    <t xml:space="preserve">Montazna zatka   </t>
  </si>
  <si>
    <t xml:space="preserve">Redukcia 125/100   </t>
  </si>
  <si>
    <t xml:space="preserve">Redukcia 100/50   </t>
  </si>
  <si>
    <t xml:space="preserve">Tkus 100/100   </t>
  </si>
  <si>
    <t xml:space="preserve">T-Kus 100/50 90°   </t>
  </si>
  <si>
    <t xml:space="preserve">T-Kus 50/50   </t>
  </si>
  <si>
    <t xml:space="preserve">Koleno 100 90   </t>
  </si>
  <si>
    <t xml:space="preserve">Koleno 50 90   </t>
  </si>
  <si>
    <t xml:space="preserve">Odvetravacia hlavica   </t>
  </si>
  <si>
    <t xml:space="preserve">Rúra 100 2m   </t>
  </si>
  <si>
    <t xml:space="preserve">Rúra 100 1m   </t>
  </si>
  <si>
    <t xml:space="preserve">Rúra 100 0,5m   </t>
  </si>
  <si>
    <t xml:space="preserve">Rúra 100 0,25m   </t>
  </si>
  <si>
    <t xml:space="preserve">Rúra 50 2 m   </t>
  </si>
  <si>
    <t xml:space="preserve">Rúra 50 1 m   </t>
  </si>
  <si>
    <t xml:space="preserve">Rúra 50 0,5 m   </t>
  </si>
  <si>
    <t xml:space="preserve">Rúra 50 0,25 m   </t>
  </si>
  <si>
    <t xml:space="preserve">Sifon pračkový   </t>
  </si>
  <si>
    <t xml:space="preserve">Uchytenie potrubia obimky, sroby   </t>
  </si>
  <si>
    <t>Duofix pre WC s nádržkou LAUFEN</t>
  </si>
  <si>
    <t>Súprava stenových kotiev pre  samostatnú inštaláciu (2 ks)</t>
  </si>
  <si>
    <t>Súprava akustickej izolácie Geberit pre závesné WC</t>
  </si>
  <si>
    <t>Montáž záchodovej misy zavesenej s rovným odpadom</t>
  </si>
  <si>
    <t>Záchodová misa rimfree biela</t>
  </si>
  <si>
    <t>duroplastová WC doska s poklopom SLOWCLOSE</t>
  </si>
  <si>
    <t>Ovládacie tlačidlo biele na záchod</t>
  </si>
  <si>
    <t>Montáž predstenového systému záchodov do ľahkých stien s kovovou konštrukciou (napr.GEBERIT, AlcaPlast)</t>
  </si>
  <si>
    <t>Montáž umývadla keramického s výtokovej armatúrou</t>
  </si>
  <si>
    <t>Umyvadlo śírka 60 biela na nástennú inštaláciu vrátane konzol a sifonu</t>
  </si>
  <si>
    <t>Montáž podlahového odtokového žlabu dĺžky 800 mm pre montáž k stene</t>
  </si>
  <si>
    <t>podlahový žľab s okrajom pre rošt v nerezovom prevedení - p.c. - upresní sa pri realizácií</t>
  </si>
  <si>
    <t>Montáž ventilu nástenného G 1/2</t>
  </si>
  <si>
    <t>Rohový ventil vretenový bez filtra 1/2"x3/8" SCHELL bez matky comfort</t>
  </si>
  <si>
    <t>Montáž batérií umývadlových stojankových pákových alebo klasických</t>
  </si>
  <si>
    <t>POLO T umývadlová batéria bez odtokovej garnitúry chróm</t>
  </si>
  <si>
    <t>Montáž batérie sprchovej nástennej termostatickej</t>
  </si>
  <si>
    <t>POLO sprchová batéria nástenná chróm</t>
  </si>
  <si>
    <t>Sprchová súprava s tyčou</t>
  </si>
  <si>
    <t>Madlo k wc pre imobilných, sklopné, nerez</t>
  </si>
  <si>
    <t>Madlo k wc pre imobilných, sklopné, nerez - montáž</t>
  </si>
  <si>
    <t xml:space="preserve">Bojler 200L   </t>
  </si>
  <si>
    <t xml:space="preserve">Cirkulačné čerpadlo   </t>
  </si>
  <si>
    <t>Drobný inštalačný materiál na dopojenie bojlera,  uzatváracie ventily, armatúry, expanzná nádoba, spojovacie kolená, redukcie, prepojovacie potrubie do TČ, podrobne viď projekt vykurovania</t>
  </si>
  <si>
    <t xml:space="preserve">Dopojenie bojlera   </t>
  </si>
  <si>
    <t xml:space="preserve">Rozvod vody, odpad za 1ks vyvod   </t>
  </si>
  <si>
    <t xml:space="preserve">Vytiahnutie stupačky   </t>
  </si>
  <si>
    <t xml:space="preserve">Napojenie na existujúcu stupaču   </t>
  </si>
  <si>
    <t>Prípojka voda a kanalizácia</t>
  </si>
  <si>
    <t>Výkop ryhy šírky nad 600 mm horn.3 od 100 do 1000 m3</t>
  </si>
  <si>
    <t>212572111.S</t>
  </si>
  <si>
    <t xml:space="preserve">Obsyp potrubia z piesku </t>
  </si>
  <si>
    <t>583310002700.S</t>
  </si>
  <si>
    <t>Štrkopiesok frakcia 0-8 mm</t>
  </si>
  <si>
    <t>Lôžko pod potrubie, stoky a drobné objekty, v otvorenom výkope z piesku a štrkopiesku do 63 mm</t>
  </si>
  <si>
    <t>871171000.S</t>
  </si>
  <si>
    <t>Montáž vodovodného potrubia z dvojvsrtvového PE 100 SDR11/PN16 zváraných natupo D 32x3,0 mm</t>
  </si>
  <si>
    <t>286130033400.S</t>
  </si>
  <si>
    <t>Rúra HDPE na vodu PE100 PN16 SDR11 32x3,0 mm</t>
  </si>
  <si>
    <t>871276002.S</t>
  </si>
  <si>
    <t>Montáž kanalizačného PVC-U potrubia hladkého viacvrstvového DN 150 mm</t>
  </si>
  <si>
    <t>286110006500.S</t>
  </si>
  <si>
    <t>Rúra PVC-U hladký, kanalizačný, gravitačný systém Dxr 150x3,2 mm, dĺ. 5 m, SN4 - napenená (viacvrstvová)</t>
  </si>
  <si>
    <t xml:space="preserve">Práce a dodávky PSV   </t>
  </si>
  <si>
    <t>711</t>
  </si>
  <si>
    <t xml:space="preserve">Izolácie proti vode a vlhkosti   </t>
  </si>
  <si>
    <t>711132107</t>
  </si>
  <si>
    <t xml:space="preserve">Zhotovenie izolácie proti zemnej vlhkosti nopovou fóloiu položenou voľne na ploche zvislej   </t>
  </si>
  <si>
    <t>6288000640</t>
  </si>
  <si>
    <t xml:space="preserve">Nopová fólia   </t>
  </si>
  <si>
    <t>711141559</t>
  </si>
  <si>
    <t xml:space="preserve">Izolácia proti zemnej vlhkosti a tlakovej vode vodorovná NAIP pritavením   </t>
  </si>
  <si>
    <t>628110000100</t>
  </si>
  <si>
    <t xml:space="preserve">Asfaltový pás G200 S40   </t>
  </si>
  <si>
    <t>998711203</t>
  </si>
  <si>
    <t xml:space="preserve">Presun hmôt pre izoláciu proti vode v objektoch výšky nad 12 do 60 m   </t>
  </si>
  <si>
    <t>712</t>
  </si>
  <si>
    <t xml:space="preserve">Izolácie striech   </t>
  </si>
  <si>
    <t>713142151</t>
  </si>
  <si>
    <t xml:space="preserve">Montáž tepelnej izolácie striech plochých do 10° Tepelná izolácia MW 380mm v dvoch vrstvách   </t>
  </si>
  <si>
    <t>631650001700</t>
  </si>
  <si>
    <t xml:space="preserve">Rohož UNIFIT 035, 150x1200x4000 mm sklená minerálna izolácia pre zateplenie šikmej strechy, KNAUF-realizovaná v dvoch vrstvách   </t>
  </si>
  <si>
    <t xml:space="preserve">Izolačný materiál vyrobený z minerálnych sklených vlákien určený na použitie v interiéri. Výrobok je balený v roliach. Tento výrobok má vynikajúce tepelne izolačné vlastnosti a nadštandardnú tuhosť, ktorá zjednodušuje jeho aplikácia do konštrukcií.   </t>
  </si>
  <si>
    <t>283220003000.S</t>
  </si>
  <si>
    <t xml:space="preserve">Parozábrana   </t>
  </si>
  <si>
    <t>998712204</t>
  </si>
  <si>
    <t>713</t>
  </si>
  <si>
    <t xml:space="preserve">Izolácie tepelné   </t>
  </si>
  <si>
    <t>713122121</t>
  </si>
  <si>
    <t xml:space="preserve">Montáž tepelnej izolácie podláh polystyrénom, kladeným voľne v jednej  vrstve   </t>
  </si>
  <si>
    <t>283750001900.S</t>
  </si>
  <si>
    <t xml:space="preserve">Doska XPS hr. 60 mm, zateplenie soklov, suterénov, podláh, terás, striech, cestné staviteľstvo   </t>
  </si>
  <si>
    <t>283720023300.S</t>
  </si>
  <si>
    <t xml:space="preserve">Doska fasádna EPS 70 F hr. 150 mm   </t>
  </si>
  <si>
    <t>283720022300.S</t>
  </si>
  <si>
    <t xml:space="preserve">Doska fasádna EPS 70 F hr. 50 mm   </t>
  </si>
  <si>
    <t>763</t>
  </si>
  <si>
    <t xml:space="preserve">Konštrukcie - drevostavby   </t>
  </si>
  <si>
    <t>762332120.S</t>
  </si>
  <si>
    <t xml:space="preserve">Montáž konštrukcia krovu   </t>
  </si>
  <si>
    <t xml:space="preserve">Krokva, rozmer 100x180mm, dl. 6,4m, počet 44ks  </t>
  </si>
  <si>
    <t xml:space="preserve">Krokva, rozmer 100x180mm, dl. 1,2m, počet 12ks  </t>
  </si>
  <si>
    <t xml:space="preserve">Krokva, rozmer 100x180mm, dl. 5,3m, počet 12ks  </t>
  </si>
  <si>
    <t xml:space="preserve">Klieština, rozmer 60x180mm, dl. 8,3m, počet 12ks  </t>
  </si>
  <si>
    <t xml:space="preserve">Klieština, rozmer 60x180mm, dl. 6,3m, počet 16ks  </t>
  </si>
  <si>
    <t xml:space="preserve">Väznica, rozmer 160x200mm, dl. 6,35m, počet 8ks  </t>
  </si>
  <si>
    <t xml:space="preserve">Pomúrnica, rozmer 160x160mm, dl. 6,35m, počet 4ks  </t>
  </si>
  <si>
    <t xml:space="preserve">Pomúrnica, rozmer 160x160mm, dl. 7,30m, počet 2ks  </t>
  </si>
  <si>
    <t xml:space="preserve">Pomúrnica, rozmer 160x160mm, dl. 5,30m, počet 2ks  </t>
  </si>
  <si>
    <t>762081021.S</t>
  </si>
  <si>
    <t xml:space="preserve">Laty- jednostranné brúsenie reziva   </t>
  </si>
  <si>
    <t>763138250.S</t>
  </si>
  <si>
    <t xml:space="preserve">Protipožiarny podhľad SDK závesný na dvojúrovňovej oceľovej podkonštrukcií CD+UD, El45/15, doska protipožiarna DF 15 mm, TI 50 mm   </t>
  </si>
  <si>
    <t>763131370</t>
  </si>
  <si>
    <t xml:space="preserve">Drevený interierový obklad z  lamiel 20x40mm, rozostup 20mm </t>
  </si>
  <si>
    <t xml:space="preserve">Montáž drevený interierový obklad z  lamiel 20x40mm, rozostup 20mm </t>
  </si>
  <si>
    <t>763167750.S</t>
  </si>
  <si>
    <t xml:space="preserve">Montáž exteriérového dreveného obkladu   </t>
  </si>
  <si>
    <t>590110002500.S</t>
  </si>
  <si>
    <t xml:space="preserve">Exterierový drevený obklad, hr. 22,5 mm   </t>
  </si>
  <si>
    <t>763735060.S</t>
  </si>
  <si>
    <t xml:space="preserve">Montáž kontralát pre sklon striech do 22° zo sušeného dreva   </t>
  </si>
  <si>
    <t>998763406</t>
  </si>
  <si>
    <t>764</t>
  </si>
  <si>
    <t xml:space="preserve">Konštrukcie klampiarske   </t>
  </si>
  <si>
    <t>764171101.S</t>
  </si>
  <si>
    <t xml:space="preserve">Krytina FALCOVANY pozink farebný veľkoformátová, sklon strechy do 30°   </t>
  </si>
  <si>
    <t>764430250r3</t>
  </si>
  <si>
    <t xml:space="preserve">Okapový pás terasy z pozinkovaného PZ plechu hr. 1mm, vrátane rohov r.š. 360 mm a potrebného príslušenstva   </t>
  </si>
  <si>
    <t>764454453</t>
  </si>
  <si>
    <t xml:space="preserve">Zvodové rúry z pozinkovaného farbeného PZf plechu hr. 0,6mm, kruhové priemer 100 mm, vrátane potrebného príslušenstva - podrobnosti vid PD   </t>
  </si>
  <si>
    <t>998764204</t>
  </si>
  <si>
    <t>766</t>
  </si>
  <si>
    <t xml:space="preserve">Konštrukcie stolárske   </t>
  </si>
  <si>
    <t>611410008702</t>
  </si>
  <si>
    <t>P+M Plastové okno OS, šxv 2200x2400 mm, izolačné trojsklo, 6 komorový profil, viď. projekt- O1, exteriér aj interiér antracitová farba, vrátane exterierovej žalúzie s motorom na elektrické ovládanie, farba antracit, typ Z</t>
  </si>
  <si>
    <t>611410008704</t>
  </si>
  <si>
    <t>P+M Plastové okno POS+FIX, šxv 2800x1900 mm, izolačné trojsklo, 6 komorový profil, viď. projekt-O2, exteriér aj interiér antracitová farba, vrátane exterierovej žalúzie s motorom na elektrické ovládanie, farba antracit, typ Z</t>
  </si>
  <si>
    <t>611410008705</t>
  </si>
  <si>
    <t xml:space="preserve">P+M Plastové okno POS+FIX, šxv 2900x2250 mm, izolačné trojsklo, 6 komorový profil, viď. projekt-O3,exteriér aj interiér antracitová farba ,vrátane exterierovej žalúzie s motorom na elektrické ovládanie, farba antracit, typ Z </t>
  </si>
  <si>
    <t>P+M Plastové okno O, šxv 2200x2400 mm, izolačné trojsklo, 6 komorový profil, viď. projekt-O4, exteriér aj interiér antracitová farba, vrátane exterierovej žalúzie s motorom na elektrické ovládanie, farba antracit, typ Z</t>
  </si>
  <si>
    <t>611310001000.S</t>
  </si>
  <si>
    <t>P+M Strešné okno drevené kyvné, šxv 780x1178 mm v prírodnej farbe, bez ventilačnej mriežky, viď. projekt-O5 , exteriér aj interiér antracitová farba, vrátane exterierovej rolety s motorom na elektrické ovládanie</t>
  </si>
  <si>
    <t>7666621110.S5</t>
  </si>
  <si>
    <t>M+D Exteriérové plastové dvere jednokrídlové, otváravé, hladké, plné p.ú. fólia, falcové, drevená polodrážková falcová zárubeň,kovanie, rozšírovací profil 50 mm -900x2100mm-D1 , exteriér aj interiér antracitová farba</t>
  </si>
  <si>
    <t>7666621110.12S</t>
  </si>
  <si>
    <t>M+D Exteriérové plastové dvere dvojkrídlové, otváravé, hladké, plné p.ú. fólia, falcové, drevená polodrážková falcová zárubeň,kovanie, rozšírovací profil 50 mm  -1500x2100mm-D2 , exteriér aj interiér antracitová farba</t>
  </si>
  <si>
    <t>7666621110.4</t>
  </si>
  <si>
    <t>M+D Exteriérové plastové dvere jednokrídlové, otváravé, hladké, plné p.ú. fólia, falcové, drevená polodrážková falcová zárubeň,kovanie -900x2020mm-D3 , exteriér aj interiér antracitová farba</t>
  </si>
  <si>
    <t>7666621110.1</t>
  </si>
  <si>
    <t>M+D Interérové dvere jednokrídlové, otváravé, hladké, s presklením vodoronvým p.ú. fólia, falcové, drevená polodrážková falcová zárubeň,kovanie -700x2020mm-D4 , antracitová farba</t>
  </si>
  <si>
    <t>998766204</t>
  </si>
  <si>
    <t xml:space="preserve">Presun hmot   </t>
  </si>
  <si>
    <t>767</t>
  </si>
  <si>
    <t xml:space="preserve">Konštrukcie doplnkové kovové   </t>
  </si>
  <si>
    <t>787140332.S</t>
  </si>
  <si>
    <t>Zasklievanie balkónového zábradlia sklom plochým valcovaným  nefarebným hr. 6-8 mm s podtmel. a zatmel. na lišty, kotvené do podlahy</t>
  </si>
  <si>
    <t>7671611115</t>
  </si>
  <si>
    <t xml:space="preserve">M+D Zábradlie na schodisku, oceľové tyčové, výplň oc. tyče 15x15mm výška 1090mm, madlo oceľ 50x8, vrátane kotvenia a povrchovej úpravy   </t>
  </si>
  <si>
    <t>998767204</t>
  </si>
  <si>
    <t xml:space="preserve">Presun hmôt pre kovové stavebné doplnkové konštrukcie v objektoch výšky nad 24 do 36 m   </t>
  </si>
  <si>
    <t>771</t>
  </si>
  <si>
    <t xml:space="preserve">Podlahy z dlaždíc   </t>
  </si>
  <si>
    <t>771575107.S</t>
  </si>
  <si>
    <t xml:space="preserve">Montáž podláh z dlaždíc keramických do tmelu veľ. 300 x 300 mm   </t>
  </si>
  <si>
    <t>597740001800.S</t>
  </si>
  <si>
    <t xml:space="preserve">Dlaždice keramické, lxvxhr 298x298x9 mm, gresové neglazované   </t>
  </si>
  <si>
    <t>585820005500.S</t>
  </si>
  <si>
    <t xml:space="preserve">Lepidlo na obklad   </t>
  </si>
  <si>
    <t>998771204</t>
  </si>
  <si>
    <t>775</t>
  </si>
  <si>
    <t xml:space="preserve">Podlahy vlysové a parketové   </t>
  </si>
  <si>
    <t>775551210</t>
  </si>
  <si>
    <t xml:space="preserve">Zhotovenie parketovej podlahy laminované tabule,olišotovania,vrátane všetkých pomocných prvkov, napr. prechodové a ukončovacie lišty, atd   </t>
  </si>
  <si>
    <t>611980003055.S</t>
  </si>
  <si>
    <t xml:space="preserve">Podlaha laminátová, hrúbka 9 mm   </t>
  </si>
  <si>
    <t>767590210.S</t>
  </si>
  <si>
    <t xml:space="preserve">Montáž podlahovej vrstvy gumenej   </t>
  </si>
  <si>
    <t>697510004600.S</t>
  </si>
  <si>
    <t xml:space="preserve">Gumová podlaha v rolke   </t>
  </si>
  <si>
    <t>998775204</t>
  </si>
  <si>
    <t>781</t>
  </si>
  <si>
    <t xml:space="preserve">Dokončovacie práce a obklady   </t>
  </si>
  <si>
    <t>781445018</t>
  </si>
  <si>
    <t xml:space="preserve">Montáž obkladov stien z obkladačiek hutných, keramických do cementového lepidla   </t>
  </si>
  <si>
    <t>5976493000</t>
  </si>
  <si>
    <t xml:space="preserve">Obkladačky keramické   </t>
  </si>
  <si>
    <t>585820005500.S1</t>
  </si>
  <si>
    <t>998781204</t>
  </si>
  <si>
    <t>784</t>
  </si>
  <si>
    <t xml:space="preserve">Dokončovacie práce   </t>
  </si>
  <si>
    <t>784452271.1</t>
  </si>
  <si>
    <t xml:space="preserve">Dodávka a montáž komína SCHIEDEL ICS50, 180mm, dĺžka 5,58m   </t>
  </si>
  <si>
    <t>134840000300.S</t>
  </si>
  <si>
    <t xml:space="preserve">Oceľový rám prierezu 2x UPE 220 mm, dĺžka 12m, počet 4ks   </t>
  </si>
  <si>
    <t>134840000301.S</t>
  </si>
  <si>
    <t xml:space="preserve">Oceľový rám prierezu 2x UPE 180 mm, dĺžka 13,7m, počet 2ks   </t>
  </si>
  <si>
    <t>21-M</t>
  </si>
  <si>
    <t xml:space="preserve">Bleskozvod   </t>
  </si>
  <si>
    <t xml:space="preserve">Osadenie skušobnej svorky a krabičny do steny   </t>
  </si>
  <si>
    <t>02</t>
  </si>
  <si>
    <t xml:space="preserve">Montáž AlMgSi   </t>
  </si>
  <si>
    <t>03</t>
  </si>
  <si>
    <t xml:space="preserve">Montáž fezn 10   </t>
  </si>
  <si>
    <t>04</t>
  </si>
  <si>
    <t xml:space="preserve">Ukotvenie gulatiny AlMgSi   </t>
  </si>
  <si>
    <t>05</t>
  </si>
  <si>
    <t xml:space="preserve">Ryňove uchytenie   </t>
  </si>
  <si>
    <t>06</t>
  </si>
  <si>
    <t xml:space="preserve">Montáž hrebeňového držiaka   </t>
  </si>
  <si>
    <t>07</t>
  </si>
  <si>
    <t xml:space="preserve">Montáž stojky   </t>
  </si>
  <si>
    <t>22-M</t>
  </si>
  <si>
    <t xml:space="preserve">Hrubé inštalácie   </t>
  </si>
  <si>
    <t>08</t>
  </si>
  <si>
    <t xml:space="preserve">Vyrezanie rýh frezovaním do tehly, porobetónu   </t>
  </si>
  <si>
    <t>09</t>
  </si>
  <si>
    <t xml:space="preserve">Sekanie drážky do tehly, pórobetónu   </t>
  </si>
  <si>
    <t>010</t>
  </si>
  <si>
    <t xml:space="preserve">Sekanie do tehly, pórobetónu pre krabicu   </t>
  </si>
  <si>
    <t>011</t>
  </si>
  <si>
    <t xml:space="preserve">Montáž krabice pod omietku prázdnej   </t>
  </si>
  <si>
    <t>012</t>
  </si>
  <si>
    <t xml:space="preserve">Uloženie kábla 3x1,5 3J   </t>
  </si>
  <si>
    <t>013</t>
  </si>
  <si>
    <t xml:space="preserve">Uloženie kábla 3x2,5   </t>
  </si>
  <si>
    <t>014</t>
  </si>
  <si>
    <t xml:space="preserve">Uloženie kábla 5x1,5   </t>
  </si>
  <si>
    <t>015</t>
  </si>
  <si>
    <t xml:space="preserve">Uloženie kábla 5x2,5   </t>
  </si>
  <si>
    <t>016</t>
  </si>
  <si>
    <t xml:space="preserve">Montáž ochrannej rúrky fxp priemer 16, 20   </t>
  </si>
  <si>
    <t>017</t>
  </si>
  <si>
    <t xml:space="preserve">Montáž ochrannej rúrky fxp priemer 25   </t>
  </si>
  <si>
    <t>018</t>
  </si>
  <si>
    <t xml:space="preserve">Montáž ochrannej rúrky fxp priemer nad 25   </t>
  </si>
  <si>
    <t>019</t>
  </si>
  <si>
    <t xml:space="preserve">Uloženie kábla pre internet   </t>
  </si>
  <si>
    <t>020</t>
  </si>
  <si>
    <t xml:space="preserve">Zahádzanie drážok   </t>
  </si>
  <si>
    <t>021</t>
  </si>
  <si>
    <t xml:space="preserve">Vonkajšie krabice do zateplenia na svetla   </t>
  </si>
  <si>
    <t>022</t>
  </si>
  <si>
    <t xml:space="preserve">Vonkajšie krabice do zateplenia jednokrabička zas/vyp   </t>
  </si>
  <si>
    <t>023</t>
  </si>
  <si>
    <t xml:space="preserve">Drobný montážny materiál   </t>
  </si>
  <si>
    <t>024</t>
  </si>
  <si>
    <t xml:space="preserve">Napojenie prívodu do el. skrinky, hodín   </t>
  </si>
  <si>
    <t>025</t>
  </si>
  <si>
    <t xml:space="preserve">Nešpecifikované práce, prerábky   </t>
  </si>
  <si>
    <t>h</t>
  </si>
  <si>
    <t>33-M</t>
  </si>
  <si>
    <t xml:space="preserve">Montáž a zapojenie prístrojov   </t>
  </si>
  <si>
    <t>026</t>
  </si>
  <si>
    <t>Zásuvka, farba antracit</t>
  </si>
  <si>
    <t>027</t>
  </si>
  <si>
    <t>Dvojzásuvka, farba antracit</t>
  </si>
  <si>
    <t>028</t>
  </si>
  <si>
    <t>Zásuvka datová, farba antracit</t>
  </si>
  <si>
    <t>029</t>
  </si>
  <si>
    <t>Vypínač č. 1, farba antracit</t>
  </si>
  <si>
    <t>030</t>
  </si>
  <si>
    <t>Vypínač č. 5 , farba antracit</t>
  </si>
  <si>
    <t>031</t>
  </si>
  <si>
    <t>Vypínač č. 6 , farba antracit</t>
  </si>
  <si>
    <t>032</t>
  </si>
  <si>
    <t>Vypínač č. 7  ,farba antracit</t>
  </si>
  <si>
    <t>033</t>
  </si>
  <si>
    <t xml:space="preserve">Stropné svietidlo, jednoduché   </t>
  </si>
  <si>
    <t>034</t>
  </si>
  <si>
    <t xml:space="preserve">Vonkajšie svietidlo   </t>
  </si>
  <si>
    <t>035</t>
  </si>
  <si>
    <t xml:space="preserve">Núdzové osvetlenie   </t>
  </si>
  <si>
    <t>036</t>
  </si>
  <si>
    <t xml:space="preserve">Senzor   </t>
  </si>
  <si>
    <t>95-M</t>
  </si>
  <si>
    <t xml:space="preserve">Montáž rozvádzača   </t>
  </si>
  <si>
    <t>037</t>
  </si>
  <si>
    <t xml:space="preserve">Montáž rozvádzača XX modulu   </t>
  </si>
  <si>
    <t>038</t>
  </si>
  <si>
    <t xml:space="preserve">Montáž a zapojenie ističa 230 V/1 faz.   </t>
  </si>
  <si>
    <t>039</t>
  </si>
  <si>
    <t xml:space="preserve">Montáž a zapojenie ističa 400 V/3faz.   </t>
  </si>
  <si>
    <t>040</t>
  </si>
  <si>
    <t xml:space="preserve">Montáž a zapojenie prúdového chrániča   </t>
  </si>
  <si>
    <t>041</t>
  </si>
  <si>
    <t xml:space="preserve">Montáž a zapojenie prepetovej ochrany   </t>
  </si>
  <si>
    <t>042</t>
  </si>
  <si>
    <t xml:space="preserve">Montáž rozbočovacieho mostíka N   </t>
  </si>
  <si>
    <t>043</t>
  </si>
  <si>
    <t xml:space="preserve">Montáž rozbočovacieho mostíka PE   </t>
  </si>
  <si>
    <t>044</t>
  </si>
  <si>
    <t xml:space="preserve">Montáž hrebena   </t>
  </si>
  <si>
    <t>045</t>
  </si>
  <si>
    <t xml:space="preserve">Ukončenie vodičov v rozvádzači do 2,5mm   </t>
  </si>
  <si>
    <t>,46</t>
  </si>
  <si>
    <t xml:space="preserve">Ukončenie vodičov v rozvádzači do 6mm   </t>
  </si>
  <si>
    <t>047</t>
  </si>
  <si>
    <t xml:space="preserve">Ekvipotencionálna svorkovnica komplet   </t>
  </si>
  <si>
    <t xml:space="preserve">Celkom   </t>
  </si>
  <si>
    <t>ZADANIE S VÝKAZOM VÝMER</t>
  </si>
  <si>
    <t>Stavba:   Stavebné úpravy a nadstavba zázemia športového areálu</t>
  </si>
  <si>
    <t>Objekt:   SO 01 - Zázemie športového areálu</t>
  </si>
  <si>
    <t>Objednávateľ:   Robotnícka Telovýchovná jednota Brodno</t>
  </si>
  <si>
    <t>Spracoval:   Bc. Renáta Čavajdová (+421902 362 992)</t>
  </si>
  <si>
    <t>Jednotková cena zadania</t>
  </si>
  <si>
    <t>Celková cena zadania</t>
  </si>
  <si>
    <t xml:space="preserve">-ODKOPÁVKA ZÁKLADOV   </t>
  </si>
  <si>
    <t xml:space="preserve">0,3*50,31   </t>
  </si>
  <si>
    <t xml:space="preserve">-DOSTAVANA ČASŤ   </t>
  </si>
  <si>
    <t xml:space="preserve">21,785*0,3   </t>
  </si>
  <si>
    <t xml:space="preserve">   </t>
  </si>
  <si>
    <t xml:space="preserve">Súčet   </t>
  </si>
  <si>
    <t xml:space="preserve">10,5*1   </t>
  </si>
  <si>
    <t xml:space="preserve">21,629+10,5   </t>
  </si>
  <si>
    <t xml:space="preserve">0,3*60,48   </t>
  </si>
  <si>
    <t xml:space="preserve">28,476*0,15   </t>
  </si>
  <si>
    <t xml:space="preserve">70*0,0209   </t>
  </si>
  <si>
    <t xml:space="preserve">(35*0,617)/1000   </t>
  </si>
  <si>
    <t xml:space="preserve">((140*1,2)*0,617)/1000   </t>
  </si>
  <si>
    <t xml:space="preserve">-prepočet na kusy: 40,171/(1,45*2,45)   </t>
  </si>
  <si>
    <t xml:space="preserve">12   </t>
  </si>
  <si>
    <t xml:space="preserve">-2.NP   </t>
  </si>
  <si>
    <t xml:space="preserve">((0,3*0,3)*14)*1   </t>
  </si>
  <si>
    <t xml:space="preserve">((0,5*0,3)*4)*2,5   </t>
  </si>
  <si>
    <t xml:space="preserve">((0,3*1)*4)*14   </t>
  </si>
  <si>
    <t xml:space="preserve">(((0,5*2,5)+(0,3*2,5))*4)*4   </t>
  </si>
  <si>
    <t xml:space="preserve">48,8   </t>
  </si>
  <si>
    <t xml:space="preserve">Výstuž stĺpovhranatých z bet. ocele B500 (10505)-priemer 8   </t>
  </si>
  <si>
    <t xml:space="preserve">-Stĺp (0,3x0,3m):   </t>
  </si>
  <si>
    <t xml:space="preserve">(67,2*0,395)/1000   </t>
  </si>
  <si>
    <t xml:space="preserve">-Stĺp (0,3x0,5m):   </t>
  </si>
  <si>
    <t xml:space="preserve">(104*0,395)/1000   </t>
  </si>
  <si>
    <t xml:space="preserve">(84*1,58)/1000   </t>
  </si>
  <si>
    <t xml:space="preserve">(100*1,58)/1000   </t>
  </si>
  <si>
    <t xml:space="preserve">((24,02*0,3)*1)-((0,3*0,3*1)*9)   </t>
  </si>
  <si>
    <t xml:space="preserve">((7,125*0,3)*1)-((0,3*0,3*1)*2)   </t>
  </si>
  <si>
    <t xml:space="preserve">((6,995*0,3)*1)-((0,3*0,3*1)*3)   </t>
  </si>
  <si>
    <t xml:space="preserve">24,81*0,3   </t>
  </si>
  <si>
    <t xml:space="preserve">(24,81*0,3)-((2,5*2,4)*0,3+(2,5*2,4)*0,3)   </t>
  </si>
  <si>
    <t xml:space="preserve">-(((2,2*2,4*0,3)*2)+(0,4*2,4*0,3))   </t>
  </si>
  <si>
    <t xml:space="preserve">-1.NP   </t>
  </si>
  <si>
    <t xml:space="preserve">((3,95*0,3)*2,75)-(0,9*2,1)   </t>
  </si>
  <si>
    <t xml:space="preserve">((9,57*0,3)*2,75)-(0,9*2,1)   </t>
  </si>
  <si>
    <t xml:space="preserve">((3,95*0,3)*2,75)   </t>
  </si>
  <si>
    <t xml:space="preserve">-prepočet tehál: 32,102/(0,25*0,3*0,5)-((2,2*2,4*0,3)*2)*(0,25*0,3*0,5)   </t>
  </si>
  <si>
    <t xml:space="preserve">772   </t>
  </si>
  <si>
    <t xml:space="preserve">-2.NP:   </t>
  </si>
  <si>
    <t xml:space="preserve">(8,258*0,15)*3   </t>
  </si>
  <si>
    <t xml:space="preserve">(2,15*1,5)*0,15   </t>
  </si>
  <si>
    <t xml:space="preserve">((2,15*2,6)*0,15)-(((0,7*2,12)*2)*0,15)   </t>
  </si>
  <si>
    <t xml:space="preserve">((4,5*2,7)*0,15)-((0,7*2,12*0,15)+(0,9*2,12*0,15))   </t>
  </si>
  <si>
    <t xml:space="preserve">(0,8*2,1*0,3)   </t>
  </si>
  <si>
    <t xml:space="preserve">(2,5*0,15*2,75)-(1,7*0,15*2,12)   </t>
  </si>
  <si>
    <t xml:space="preserve">((1,2*0,15*2,75)*2)   </t>
  </si>
  <si>
    <t xml:space="preserve">-prepočet na ks: 7,892/(0,15*0,5*0,25)   </t>
  </si>
  <si>
    <t xml:space="preserve">421   </t>
  </si>
  <si>
    <t xml:space="preserve">-priečky hr.150 - 1.NP   </t>
  </si>
  <si>
    <t xml:space="preserve">(2,75*4)   </t>
  </si>
  <si>
    <t xml:space="preserve">-priečky hr.150 - 2.NP   </t>
  </si>
  <si>
    <t xml:space="preserve">1*4   </t>
  </si>
  <si>
    <t xml:space="preserve">(40,171-9,3)*0,15   </t>
  </si>
  <si>
    <t xml:space="preserve">18,07*0,5   </t>
  </si>
  <si>
    <t xml:space="preserve">(40,171-9,3)   </t>
  </si>
  <si>
    <t xml:space="preserve">-veniec:   </t>
  </si>
  <si>
    <t xml:space="preserve">(0,25*0,3)*(9,9+0,6)   </t>
  </si>
  <si>
    <t xml:space="preserve">(0,25*0,3)*(7,125+6,995+24,02+9,57)   </t>
  </si>
  <si>
    <t xml:space="preserve">(60,78+54,38)*0,5   </t>
  </si>
  <si>
    <t xml:space="preserve">((9,9+0,6)*0,5)*2   </t>
  </si>
  <si>
    <t xml:space="preserve">-Veniec:   </t>
  </si>
  <si>
    <t xml:space="preserve">(320*0,395)/1000   </t>
  </si>
  <si>
    <t xml:space="preserve">(313,26*0,888)/1000   </t>
  </si>
  <si>
    <t xml:space="preserve">(6*(0,25*0,3))*2   </t>
  </si>
  <si>
    <t xml:space="preserve">(6*(0,5*0,5))*2   </t>
  </si>
  <si>
    <t xml:space="preserve">(3*0,3)*2   </t>
  </si>
  <si>
    <t xml:space="preserve">((33*0,395)/1000)*2   </t>
  </si>
  <si>
    <t xml:space="preserve">((36*0,888)/1000)*2   </t>
  </si>
  <si>
    <t xml:space="preserve">-schodisko:   </t>
  </si>
  <si>
    <t xml:space="preserve">(0,7945*1,2)*2   </t>
  </si>
  <si>
    <t xml:space="preserve">-podesta:   </t>
  </si>
  <si>
    <t xml:space="preserve">3*0,15   </t>
  </si>
  <si>
    <t xml:space="preserve">(142*0,88)/1000   </t>
  </si>
  <si>
    <t xml:space="preserve">32,24*2,65   </t>
  </si>
  <si>
    <t xml:space="preserve">15,64*2,65   </t>
  </si>
  <si>
    <t xml:space="preserve">12,2*2,65   </t>
  </si>
  <si>
    <t xml:space="preserve">16*2,65   </t>
  </si>
  <si>
    <t xml:space="preserve">(4,2*2,65)*2   </t>
  </si>
  <si>
    <t xml:space="preserve">4,7*2,65   </t>
  </si>
  <si>
    <t xml:space="preserve">30,78*2,65   </t>
  </si>
  <si>
    <t xml:space="preserve">24,14*2,65   </t>
  </si>
  <si>
    <t xml:space="preserve">11,64*2,65   </t>
  </si>
  <si>
    <t xml:space="preserve">11,2*2,65   </t>
  </si>
  <si>
    <t xml:space="preserve">13,4*2,65   </t>
  </si>
  <si>
    <t xml:space="preserve">190,48   </t>
  </si>
  <si>
    <t xml:space="preserve">11,64*2,3   </t>
  </si>
  <si>
    <t xml:space="preserve">(5,54*2,6)*2   </t>
  </si>
  <si>
    <t xml:space="preserve">6,7*1,8   </t>
  </si>
  <si>
    <t xml:space="preserve">21,039*2   </t>
  </si>
  <si>
    <t xml:space="preserve">12,599*22,27   </t>
  </si>
  <si>
    <t xml:space="preserve">-((2,2*2,4)*2)   </t>
  </si>
  <si>
    <t xml:space="preserve">-1.NP:   </t>
  </si>
  <si>
    <t xml:space="preserve">30,78*2,75   </t>
  </si>
  <si>
    <t xml:space="preserve">16,84*2,75   </t>
  </si>
  <si>
    <t xml:space="preserve">12*2,75   </t>
  </si>
  <si>
    <t xml:space="preserve">-((1,5*2,1)+(1,65*2,1)+((0,9*2,02)*6)+(0,7*2,02)+(0,9*2,02)+(0,9*2,1)+((1,7*2,1)*2)+(0,9*2,1))   </t>
  </si>
  <si>
    <t xml:space="preserve">-strop:   </t>
  </si>
  <si>
    <t xml:space="preserve">18,52+8,75+5,5   </t>
  </si>
  <si>
    <t xml:space="preserve">12,609*22,3   </t>
  </si>
  <si>
    <t xml:space="preserve">21,135*2   </t>
  </si>
  <si>
    <t xml:space="preserve">6,352*2,15   </t>
  </si>
  <si>
    <t xml:space="preserve">3,125*2   </t>
  </si>
  <si>
    <t xml:space="preserve">(5,89*1)*2   </t>
  </si>
  <si>
    <t xml:space="preserve">3,398*4   </t>
  </si>
  <si>
    <t xml:space="preserve">7,75*2,2   </t>
  </si>
  <si>
    <t xml:space="preserve">7,92*2   </t>
  </si>
  <si>
    <t xml:space="preserve">2,6*4,8   </t>
  </si>
  <si>
    <t xml:space="preserve">-otvory:   </t>
  </si>
  <si>
    <t xml:space="preserve">-(5,289*4,8)   </t>
  </si>
  <si>
    <t xml:space="preserve">-(((0,7*2,02)*6)+((0,9*2,02)*2)+(2,9*2,25)+((3*1,9)*2+((2,5*2,4)*2)))   </t>
  </si>
  <si>
    <t xml:space="preserve">14*501,158   </t>
  </si>
  <si>
    <t xml:space="preserve">-plocha zateplenia-plocha otvorov+ostenie   </t>
  </si>
  <si>
    <t xml:space="preserve">26,19   </t>
  </si>
  <si>
    <t xml:space="preserve">(2,65+1,3)*9,57   </t>
  </si>
  <si>
    <t xml:space="preserve">1,45*2,8*2   </t>
  </si>
  <si>
    <t xml:space="preserve">4,3*24,02   </t>
  </si>
  <si>
    <t xml:space="preserve">55,1775   </t>
  </si>
  <si>
    <t xml:space="preserve">6,798   </t>
  </si>
  <si>
    <t xml:space="preserve">330,1 * 1,1   </t>
  </si>
  <si>
    <t xml:space="preserve">330,1   </t>
  </si>
  <si>
    <t xml:space="preserve">198,6 * 1,1   </t>
  </si>
  <si>
    <t xml:space="preserve">198,6   </t>
  </si>
  <si>
    <t xml:space="preserve">23,925   </t>
  </si>
  <si>
    <t xml:space="preserve">222,525 * 1,1   </t>
  </si>
  <si>
    <t xml:space="preserve">154,607   </t>
  </si>
  <si>
    <t xml:space="preserve">16,012+161,191   </t>
  </si>
  <si>
    <t xml:space="preserve">2.NP   </t>
  </si>
  <si>
    <t xml:space="preserve">-2.NP-terasa   </t>
  </si>
  <si>
    <t xml:space="preserve">9,27+32,629   </t>
  </si>
  <si>
    <t xml:space="preserve">47,95   </t>
  </si>
  <si>
    <t xml:space="preserve">-PRESAH STRECHY:   </t>
  </si>
  <si>
    <t xml:space="preserve">(0,15*0,6)   </t>
  </si>
  <si>
    <t xml:space="preserve">-ATIKA:   </t>
  </si>
  <si>
    <t xml:space="preserve">(0,25*0,4)*12,27+(6,2*0,1)   </t>
  </si>
  <si>
    <t xml:space="preserve">-OPLECHOVANIE TIKY A KOMÍNA:   </t>
  </si>
  <si>
    <t xml:space="preserve">(0,45*0,08)+(0,05*0,4)*12,27   </t>
  </si>
  <si>
    <t>99</t>
  </si>
  <si>
    <t xml:space="preserve">Presun hmôt HSV   </t>
  </si>
  <si>
    <t>01.01</t>
  </si>
  <si>
    <t>01.02</t>
  </si>
  <si>
    <t>01.03</t>
  </si>
  <si>
    <t>01.04</t>
  </si>
  <si>
    <t>01.05</t>
  </si>
  <si>
    <t>01.06</t>
  </si>
  <si>
    <t>01.07</t>
  </si>
  <si>
    <t>01.08</t>
  </si>
  <si>
    <t>01.09</t>
  </si>
  <si>
    <t>01.10</t>
  </si>
  <si>
    <t>01.11</t>
  </si>
  <si>
    <t>01.12</t>
  </si>
  <si>
    <t>01.13</t>
  </si>
  <si>
    <t>01.14</t>
  </si>
  <si>
    <t>01.15</t>
  </si>
  <si>
    <t>01.16</t>
  </si>
  <si>
    <t>01.17</t>
  </si>
  <si>
    <t>01.18</t>
  </si>
  <si>
    <t>01.19</t>
  </si>
  <si>
    <t>01.20</t>
  </si>
  <si>
    <t>01.21</t>
  </si>
  <si>
    <t>01.22</t>
  </si>
  <si>
    <t>01.23</t>
  </si>
  <si>
    <t>01.24</t>
  </si>
  <si>
    <t>01.25</t>
  </si>
  <si>
    <t>01.26</t>
  </si>
  <si>
    <t>01.27</t>
  </si>
  <si>
    <t>01.28</t>
  </si>
  <si>
    <t>01.29</t>
  </si>
  <si>
    <t>01.30</t>
  </si>
  <si>
    <t>01.31</t>
  </si>
  <si>
    <t>01.32</t>
  </si>
  <si>
    <t>01.33</t>
  </si>
  <si>
    <t>01.34</t>
  </si>
  <si>
    <t>01.35</t>
  </si>
  <si>
    <t>01.36</t>
  </si>
  <si>
    <t xml:space="preserve">Geberit DUODIX   </t>
  </si>
  <si>
    <t>01.37</t>
  </si>
  <si>
    <t xml:space="preserve">Žľab 90 cm   </t>
  </si>
  <si>
    <t>01.38</t>
  </si>
  <si>
    <t>01.39</t>
  </si>
  <si>
    <t>01.40</t>
  </si>
  <si>
    <t xml:space="preserve">Materiĺ na dopojenie bojlera   </t>
  </si>
  <si>
    <t>01.41</t>
  </si>
  <si>
    <t xml:space="preserve">Usadenie konštrukcie Geberit   </t>
  </si>
  <si>
    <t>01.43</t>
  </si>
  <si>
    <t>01.44</t>
  </si>
  <si>
    <t>01.45</t>
  </si>
  <si>
    <t>01.56</t>
  </si>
  <si>
    <t xml:space="preserve">0,8*70,68   </t>
  </si>
  <si>
    <t xml:space="preserve">(0,75*70,68)   </t>
  </si>
  <si>
    <t xml:space="preserve">282,4   </t>
  </si>
  <si>
    <t xml:space="preserve">282,4*2   </t>
  </si>
  <si>
    <t xml:space="preserve">38+270,165+32,63   </t>
  </si>
  <si>
    <t xml:space="preserve">0,6*70,68   </t>
  </si>
  <si>
    <t xml:space="preserve">3,99*24,17   </t>
  </si>
  <si>
    <t xml:space="preserve">53,493*2   </t>
  </si>
  <si>
    <t xml:space="preserve">(3,10+2,5)*24,17   </t>
  </si>
  <si>
    <t xml:space="preserve">((2,507+1,4)*2)*1   </t>
  </si>
  <si>
    <t xml:space="preserve">(0,3*2,4)*2   </t>
  </si>
  <si>
    <t xml:space="preserve">-67,305   </t>
  </si>
  <si>
    <t xml:space="preserve">1,35*24,170   </t>
  </si>
  <si>
    <t xml:space="preserve">Dodávka a montáž konštrukcia krovu   </t>
  </si>
  <si>
    <t xml:space="preserve">657,190476190476 * 1,05   </t>
  </si>
  <si>
    <t xml:space="preserve">2.NP:   </t>
  </si>
  <si>
    <t xml:space="preserve">10,368*5,535   </t>
  </si>
  <si>
    <t xml:space="preserve">10,368*9,535   </t>
  </si>
  <si>
    <t xml:space="preserve">6,15*10,2   </t>
  </si>
  <si>
    <t xml:space="preserve">39,00   </t>
  </si>
  <si>
    <t xml:space="preserve">230,895   </t>
  </si>
  <si>
    <t xml:space="preserve">Montáž dreveného obkladu   </t>
  </si>
  <si>
    <t xml:space="preserve">0,75+0,84+1,725+12,629+13,55+(3,12*2)   </t>
  </si>
  <si>
    <t xml:space="preserve">Drevený obklad, hr. 12,5 mm   </t>
  </si>
  <si>
    <t xml:space="preserve">35,734 * 1,05   </t>
  </si>
  <si>
    <t xml:space="preserve">282,4 * 1,05   </t>
  </si>
  <si>
    <t xml:space="preserve">24,17+2*1,35   </t>
  </si>
  <si>
    <t xml:space="preserve">49   </t>
  </si>
  <si>
    <t xml:space="preserve">P+M Plastové okno FIX, vxš 3000x1900 mm, izolačné trojsklo, 6 komorový profil   </t>
  </si>
  <si>
    <t xml:space="preserve">P+M Plastové okno OPOS+FIX, vxš 2900x2250 mm, izolačné trojsklo, 6 komorový profil   </t>
  </si>
  <si>
    <t xml:space="preserve">P+M Plastové okno OPOS+FIX, vxš 2200x2400 mm, izolačné trojsklo, 6 komorový profil   </t>
  </si>
  <si>
    <t xml:space="preserve">P+M Strešné okno drevené kyvné, šxv 1100x1200 mm v prírodnej farbe, bez ventilačnej mriežky   </t>
  </si>
  <si>
    <t xml:space="preserve">M+D Interiérové drevené dvere jednokrídlové s otvárateľným svetlíkom, otváravé, hladké, plné p.ú. fólia, falcové, drevená polodrážková falcová zárubeň,kovanie -900x2100mm   </t>
  </si>
  <si>
    <t xml:space="preserve">M+D Exteriérové plastové dvere dvojkrídlové s otvárateľným svetlíkom, otváravé, hladké, plné p.ú. fólia, falcové, drevená polodrážková falcová zárubeň,kovanie -1700x2100mm   </t>
  </si>
  <si>
    <t xml:space="preserve">M+D Exteriérové plastové dvere jednokrídlové so svetlíkom, otváravé, hladké, plné p.ú. fólia, falcové, drevená polodrážková falcová zárubeň,kovanie -700x1970mm   </t>
  </si>
  <si>
    <t xml:space="preserve">M+D Interérové drevené dvere jednokrídlové, otváravé, hladké, plné p.ú. fólia, falcové, drevená polodrážková falcová zárubeň,kovanie -900x1970mm   </t>
  </si>
  <si>
    <t>7671611110</t>
  </si>
  <si>
    <t xml:space="preserve">M+D Zábradlie na balkónoch, terasách, oceľové tyčové, výplň oc. tyče 10x10mm výška 1000 mm, madlo oceľ 50x5, vrátane kotvenia a povrchovej úpravy   </t>
  </si>
  <si>
    <t xml:space="preserve">(24,17+1,35*2)+9,27   </t>
  </si>
  <si>
    <t xml:space="preserve">5,32   </t>
  </si>
  <si>
    <t xml:space="preserve">Montáž podláh z dlaždíc keramických do tmelu veľ. 200 x 200 mm   </t>
  </si>
  <si>
    <t xml:space="preserve">8,75+14,8   </t>
  </si>
  <si>
    <t xml:space="preserve">7,24+1,77+1,77+2,58   </t>
  </si>
  <si>
    <t xml:space="preserve">Dlaždice keramické, lxvxhr 198x198x9 mm, gresové neglazované   </t>
  </si>
  <si>
    <t xml:space="preserve">36,91 * 1,03   </t>
  </si>
  <si>
    <t xml:space="preserve">36,91*2   </t>
  </si>
  <si>
    <t xml:space="preserve">185,24   </t>
  </si>
  <si>
    <t xml:space="preserve">-((0,9*2,02)*4+(0,7*2,02))   </t>
  </si>
  <si>
    <t xml:space="preserve">(10,84+6,54+6,7+10,54+8,24+9,77)*2,5   </t>
  </si>
  <si>
    <t xml:space="preserve">122,889*2   </t>
  </si>
  <si>
    <t xml:space="preserve">1   </t>
  </si>
  <si>
    <t xml:space="preserve">Oceľový rám prierezu 2x UPE 180 mm   </t>
  </si>
  <si>
    <t xml:space="preserve">(13,2*39,4)/1000   </t>
  </si>
  <si>
    <t xml:space="preserve">Elektroinštalácie   </t>
  </si>
  <si>
    <t xml:space="preserve">Uloženie k=abla 5x2,5   </t>
  </si>
  <si>
    <t xml:space="preserve">Zásuvka   </t>
  </si>
  <si>
    <t xml:space="preserve">Dvojzásuvka   </t>
  </si>
  <si>
    <t xml:space="preserve">Zásuvka datová   </t>
  </si>
  <si>
    <t xml:space="preserve">Vypínač č. 1   </t>
  </si>
  <si>
    <t xml:space="preserve">Vypínač č. 5   </t>
  </si>
  <si>
    <t xml:space="preserve">Vypínač č. 6   </t>
  </si>
  <si>
    <t xml:space="preserve">Vypínač č. 7   </t>
  </si>
  <si>
    <t>Objekt:   SO 02 -Prírodný trávnik</t>
  </si>
  <si>
    <t xml:space="preserve">Postrek totálnym herbicídom   </t>
  </si>
  <si>
    <t xml:space="preserve">Odstránenie organických zvyškov a kameňov strojom stonepicker   </t>
  </si>
  <si>
    <t xml:space="preserve">Odstránenie existujúceho trávnika odfrézovaním, odvoz na skládku v rámci areálu   </t>
  </si>
  <si>
    <t>Odvoz materálu na skládku resp. miesto využitia do 15km</t>
  </si>
  <si>
    <t>Poplatok za skládku</t>
  </si>
  <si>
    <t xml:space="preserve">Garderovanie povrchu veľké ihrisko   </t>
  </si>
  <si>
    <t xml:space="preserve">Navozenie piesku   </t>
  </si>
  <si>
    <t xml:space="preserve">Piesok kremičitý praný frakcia 0-3 mm   </t>
  </si>
  <si>
    <t xml:space="preserve">Zapracovanie piesku a nakyprenie povrchu veľké ihrisko   </t>
  </si>
  <si>
    <t xml:space="preserve">Zapracovanie piesku a nakyprenie povrchu malé ihrisko   </t>
  </si>
  <si>
    <t xml:space="preserve">Graderovanie povrchu   </t>
  </si>
  <si>
    <t xml:space="preserve">Výsev samochodnou sejačkou a hnojenie   </t>
  </si>
  <si>
    <t xml:space="preserve">Osivo RPR, dávka 50 gr/m2   </t>
  </si>
  <si>
    <t xml:space="preserve">Hnojivo s 2-mesačnou účinnosťou   </t>
  </si>
  <si>
    <t xml:space="preserve">Dodávka a montáž sieti   </t>
  </si>
  <si>
    <t>914501122.S</t>
  </si>
  <si>
    <t xml:space="preserve">Osadenie stĺpikov siete za bránami   </t>
  </si>
  <si>
    <t>553510030800.S</t>
  </si>
  <si>
    <t>Stĺpik, priemer 60 mm, dĺžka 4000mm, farba antracit</t>
  </si>
  <si>
    <t>709210000100.S</t>
  </si>
  <si>
    <t>Sieť ochranná, oko 45x45 mm, farba: antracit</t>
  </si>
  <si>
    <t>553510024300.S</t>
  </si>
  <si>
    <t xml:space="preserve">Príchytka siete na stĺp   </t>
  </si>
  <si>
    <t>426810037800.S</t>
  </si>
  <si>
    <t xml:space="preserve">Šnúra 4 mm polypropylénová na viazanie sieti, bal. 170 m   </t>
  </si>
  <si>
    <t>Objekt:   SO 03 -Umelé Ihrisko 60x40 m a zázemie ihriska</t>
  </si>
  <si>
    <t xml:space="preserve">Povrh ihriska   </t>
  </si>
  <si>
    <r>
      <rPr>
        <sz val="8"/>
        <color theme="1"/>
        <rFont val="Arial"/>
        <family val="2"/>
      </rPr>
      <t xml:space="preserve">Umelý trávnik </t>
    </r>
    <r>
      <rPr>
        <b/>
        <sz val="8"/>
        <color theme="1"/>
        <rFont val="Arial"/>
        <family val="2"/>
      </rPr>
      <t>Juta Winner 50</t>
    </r>
    <r>
      <rPr>
        <sz val="8"/>
        <color theme="1"/>
        <rFont val="Arial"/>
        <family val="2"/>
      </rPr>
      <t>, farba dvojfarebná zelená, vlákno polyetylen, monofilamentné, výška vlákna-50mm, hustota vpichov min. 8820/m2, hmotnosť trávnika min. 2620g/m2, trávnik pre čiary biely</t>
    </r>
  </si>
  <si>
    <t xml:space="preserve">Príslušenstvo - podlepovacia páska   </t>
  </si>
  <si>
    <t xml:space="preserve">Príslušenstvo - polyuretánové lepidlo   </t>
  </si>
  <si>
    <t xml:space="preserve">Doprava umelého trávnika a príslišenstva   </t>
  </si>
  <si>
    <t xml:space="preserve">Zrovnanie a úprava finálnej podkladovej vrstvy podložia pred montážou um. trávnika   </t>
  </si>
  <si>
    <t xml:space="preserve">Montáž umelého trávnika vrátane čiarovania </t>
  </si>
  <si>
    <t xml:space="preserve">SBR granulát ( frakcia 1-3mm)   </t>
  </si>
  <si>
    <t xml:space="preserve">Kremičitý sušený piesok   </t>
  </si>
  <si>
    <t xml:space="preserve">Doprava piesku,granulátu   </t>
  </si>
  <si>
    <t xml:space="preserve">Zaplnenie umelého trávnika pieskom, granulátom   </t>
  </si>
  <si>
    <t xml:space="preserve">Odkopávky a prekopávky nezapažené do hlbky 30 cm   </t>
  </si>
  <si>
    <t xml:space="preserve">Úprava a zrovnanie podkladu po odkopoch so zhutnením   </t>
  </si>
  <si>
    <t xml:space="preserve">Plošné zrovnanie po obvode ihriska do š. 2m s doplnením zeminy   </t>
  </si>
  <si>
    <t xml:space="preserve">Drenáže   </t>
  </si>
  <si>
    <t xml:space="preserve">Kamenivo 4-8 vrátane dopravy   </t>
  </si>
  <si>
    <t>Zhotovenie drenážneho systému (výkopy do hĺbky 0,6m, dĺžka 364 bm, šírka 0,4m, položenie potrubia drenážného 364bm, zasypanie kamenivom 140 ton, zrovnanie plochy a zhutnenie 2280m2) viď výkres drenáže v stavebnom objekte S0-03</t>
  </si>
  <si>
    <t xml:space="preserve">Hutnenie drenáží vrátane lôžka drenážnych rýh   </t>
  </si>
  <si>
    <t xml:space="preserve">Drenážna rúra DN 80 perforovana plastova   </t>
  </si>
  <si>
    <t xml:space="preserve">Drenážna rúra DN 160 perforovaná plastova   </t>
  </si>
  <si>
    <t xml:space="preserve">Podložie - vrstvy kameniva   </t>
  </si>
  <si>
    <t xml:space="preserve">Zhotovenie podkladu z kameniva drveného 32/63 so zhutnením a zrovnaním hr. 18 cm   </t>
  </si>
  <si>
    <t xml:space="preserve">Kamenivo drvené 32/63 vrátane dopravy   </t>
  </si>
  <si>
    <t xml:space="preserve">Zhotovenie podkladu z kameniva drveného 8/16 so zhutnením a zrovnaním hr. 9 cm   </t>
  </si>
  <si>
    <t xml:space="preserve">Kamenivo drvené 8/16 vrátane dopravy   </t>
  </si>
  <si>
    <t xml:space="preserve">Zhotovenie podkladu z kameniva drveného 0/4 so zhutnením a zrovnaním hr. 3 cm   </t>
  </si>
  <si>
    <t xml:space="preserve">Kamenivo drvené 0/4 vrátane dopravy   </t>
  </si>
  <si>
    <t xml:space="preserve">Ostatne práce a dodávky   </t>
  </si>
  <si>
    <t xml:space="preserve">Príplatok za čiarovanie futbal- biele   </t>
  </si>
  <si>
    <t>Objekt:   SO 04 -Spevnená plocha - zámková dlažba, parkovacie plochy pre autobusy a osobné automobily</t>
  </si>
  <si>
    <t>122201109.S</t>
  </si>
  <si>
    <t xml:space="preserve">Odkopávky a prekopávky nezapažené. Príplatok k cenám za lepivosť horniny 3   </t>
  </si>
  <si>
    <t>162303101.S</t>
  </si>
  <si>
    <t xml:space="preserve">Vodorovné premiestnenie výkopku pre cesty po spevnenej ceste z horniny tr.1-4 do 1000 m3 na vzdialenosť do 500 m   </t>
  </si>
  <si>
    <t xml:space="preserve">Parkovisko  </t>
  </si>
  <si>
    <t>561091111.S</t>
  </si>
  <si>
    <t xml:space="preserve">Zhutnenie a vyrovnanie podkladu zeminy   </t>
  </si>
  <si>
    <t>564791111.S</t>
  </si>
  <si>
    <t xml:space="preserve">Podklad spevnenej plochy z kameniva drveného so zhutnením frakcie 0-63 mm   </t>
  </si>
  <si>
    <t>567122114.S</t>
  </si>
  <si>
    <t xml:space="preserve">Podklad z kameniva stmeleného cementom s rozprestretím a zhutnením, CBGM C 8/10 (C 6/8), po zhutnení hr. 150 mm   </t>
  </si>
  <si>
    <t>451577877.S</t>
  </si>
  <si>
    <t xml:space="preserve">Podklad pod dlažbu v ploche vodorovnej alebo v sklone do 1:5 hr. od 30 do 100 mm zo štrkopiesku fr. 4-8mm   </t>
  </si>
  <si>
    <t>592460004100.S</t>
  </si>
  <si>
    <t xml:space="preserve">Dlažba betónová, rozmer 200x100x80 mm   </t>
  </si>
  <si>
    <t>917733111.S</t>
  </si>
  <si>
    <t xml:space="preserve">Osadenie betón. obrubníka do lôžka z betónu prosteho tr. C 30/37,š.do 400 mm   </t>
  </si>
  <si>
    <t>592170001000.S</t>
  </si>
  <si>
    <t xml:space="preserve">Obrubník cestný, lxšxv 1000x150x260 mm   </t>
  </si>
  <si>
    <t>Prízajdová  komunikácia</t>
  </si>
  <si>
    <t>564861112.S1</t>
  </si>
  <si>
    <t>Zhutnené štrkové lôžko, frakcia 16-32 mm,  hr. 200 mm</t>
  </si>
  <si>
    <t>463211121.S</t>
  </si>
  <si>
    <t>Zhutnené štrkové lôžko, frakcia 8-16 mm, hr. 150 mm</t>
  </si>
  <si>
    <t>Zhutnené pieskové lôžko, frakcia 4-8 mm, hr. 40 mm</t>
  </si>
  <si>
    <t>Dopravné značenie parkoviska, komunikácie, vodorovné, zvislé v súlade s projektovou dokumentáciou</t>
  </si>
  <si>
    <t>Objekt:   SO 05 -Chodníky a komunikácia pre obslužnú techniku - zámková dlažba</t>
  </si>
  <si>
    <t>121101111.S</t>
  </si>
  <si>
    <t xml:space="preserve">Odstránenie ornice s vodor. premiestn. na hromady, so zložením na vzdialenosť do 100 m a do 100m3   </t>
  </si>
  <si>
    <t xml:space="preserve">Komunikácie   </t>
  </si>
  <si>
    <t>592460010200.S</t>
  </si>
  <si>
    <t xml:space="preserve">Dlažba betónová, rozmer 200x100x60 mm   </t>
  </si>
  <si>
    <t>592460011800.S</t>
  </si>
  <si>
    <t>592170001500.S</t>
  </si>
  <si>
    <t xml:space="preserve">Obrubník parkový, lxšxv 1000x50x200 mm   </t>
  </si>
  <si>
    <t>Objekt:   SO 06 -Umelé osvetlenie</t>
  </si>
  <si>
    <t>M1</t>
  </si>
  <si>
    <t xml:space="preserve">Svietidlá   </t>
  </si>
  <si>
    <t>ARLI Sport XL</t>
  </si>
  <si>
    <t>63,000</t>
  </si>
  <si>
    <t>ARLI SPORT L</t>
  </si>
  <si>
    <t>4,000</t>
  </si>
  <si>
    <t>ARLI SPORT S</t>
  </si>
  <si>
    <t>Parkovisko Svietidlo LED</t>
  </si>
  <si>
    <t>3,000</t>
  </si>
  <si>
    <t>Konzola na svietidlá</t>
  </si>
  <si>
    <t>Ks</t>
  </si>
  <si>
    <t>72,000</t>
  </si>
  <si>
    <t>N01</t>
  </si>
  <si>
    <t xml:space="preserve">Osvetlenie   </t>
  </si>
  <si>
    <r>
      <rPr>
        <i/>
        <sz val="8"/>
        <color rgb="FF0000D4"/>
        <rFont val="Arial"/>
        <family val="2"/>
      </rPr>
      <t>Stožiar  16m, vrátane prepravy a vykládky</t>
    </r>
  </si>
  <si>
    <r>
      <rPr>
        <i/>
        <sz val="8"/>
        <color rgb="FF0000D4"/>
        <rFont val="Arial"/>
        <family val="2"/>
      </rPr>
      <t>ks</t>
    </r>
  </si>
  <si>
    <r>
      <rPr>
        <i/>
        <sz val="8"/>
        <color rgb="FF0000D4"/>
        <rFont val="Arial"/>
        <family val="2"/>
      </rPr>
      <t>9,000</t>
    </r>
  </si>
  <si>
    <r>
      <rPr>
        <i/>
        <sz val="8"/>
        <color rgb="FF0000D4"/>
        <rFont val="Arial"/>
        <family val="2"/>
      </rPr>
      <t>Stĺp na parkovisko 6m</t>
    </r>
  </si>
  <si>
    <r>
      <rPr>
        <i/>
        <sz val="8"/>
        <color rgb="FF0000D4"/>
        <rFont val="Arial"/>
        <family val="2"/>
      </rPr>
      <t>Ks</t>
    </r>
  </si>
  <si>
    <r>
      <rPr>
        <i/>
        <sz val="8"/>
        <color rgb="FF0000D4"/>
        <rFont val="Arial"/>
        <family val="2"/>
      </rPr>
      <t>3,000</t>
    </r>
  </si>
  <si>
    <r>
      <rPr>
        <i/>
        <sz val="8"/>
        <color theme="1"/>
        <rFont val="Arial"/>
        <family val="2"/>
      </rPr>
      <t>Osadenie stožiara do vopred pripraveneho podkladu</t>
    </r>
  </si>
  <si>
    <r>
      <rPr>
        <i/>
        <sz val="8"/>
        <color theme="1"/>
        <rFont val="Arial"/>
        <family val="2"/>
      </rPr>
      <t>ks</t>
    </r>
  </si>
  <si>
    <t>Preprava stožiarov</t>
  </si>
  <si>
    <r>
      <rPr>
        <i/>
        <sz val="8"/>
        <color theme="1"/>
        <rFont val="Arial"/>
        <family val="2"/>
      </rPr>
      <t>ks</t>
    </r>
  </si>
  <si>
    <r>
      <rPr>
        <i/>
        <sz val="8"/>
        <color rgb="FF0000D4"/>
        <rFont val="Arial"/>
        <family val="2"/>
      </rPr>
      <t>Prirubová konzola pre 5 ks reflektorov</t>
    </r>
  </si>
  <si>
    <r>
      <rPr>
        <i/>
        <sz val="8"/>
        <color rgb="FF0000D4"/>
        <rFont val="Arial"/>
        <family val="2"/>
      </rPr>
      <t>ks</t>
    </r>
  </si>
  <si>
    <r>
      <rPr>
        <i/>
        <sz val="8"/>
        <color rgb="FF0000D4"/>
        <rFont val="Arial"/>
        <family val="2"/>
      </rPr>
      <t>9,000</t>
    </r>
  </si>
  <si>
    <r>
      <rPr>
        <i/>
        <sz val="8"/>
        <color rgb="FF0000D4"/>
        <rFont val="Arial"/>
        <family val="2"/>
      </rPr>
      <t>Strmeňová konzola pre 4 ks reflektorov</t>
    </r>
  </si>
  <si>
    <r>
      <rPr>
        <i/>
        <sz val="8"/>
        <color rgb="FF0000D4"/>
        <rFont val="Arial"/>
        <family val="2"/>
      </rPr>
      <t>ks</t>
    </r>
  </si>
  <si>
    <r>
      <rPr>
        <i/>
        <sz val="8"/>
        <color rgb="FF0000D4"/>
        <rFont val="Arial"/>
        <family val="2"/>
      </rPr>
      <t>9,000</t>
    </r>
  </si>
  <si>
    <r>
      <rPr>
        <i/>
        <sz val="8"/>
        <color rgb="FF0000D4"/>
        <rFont val="Arial"/>
        <family val="2"/>
      </rPr>
      <t>ZRT-42-500-S -zakladňa na osadenie</t>
    </r>
  </si>
  <si>
    <r>
      <rPr>
        <i/>
        <sz val="8"/>
        <color rgb="FF0000D4"/>
        <rFont val="Arial"/>
        <family val="2"/>
      </rPr>
      <t>ks</t>
    </r>
  </si>
  <si>
    <r>
      <rPr>
        <i/>
        <sz val="8"/>
        <color rgb="FF0000D4"/>
        <rFont val="Arial"/>
        <family val="2"/>
      </rPr>
      <t>9,000</t>
    </r>
  </si>
  <si>
    <t xml:space="preserve">Betova základ pre stožiar 16m výška: Výkop, beton, debnenie, rozmery viď projektová dokumentácia </t>
  </si>
  <si>
    <r>
      <rPr>
        <i/>
        <sz val="8"/>
        <color theme="1"/>
        <rFont val="Arial"/>
        <family val="2"/>
      </rPr>
      <t>Ks</t>
    </r>
  </si>
  <si>
    <r>
      <rPr>
        <i/>
        <sz val="8"/>
        <color theme="1"/>
        <rFont val="Arial"/>
        <family val="2"/>
      </rPr>
      <t>9,000</t>
    </r>
  </si>
  <si>
    <t>Betova základ pre stĺp 6m výška: Výkop, beton, debnenie viď projektová dokumentácia</t>
  </si>
  <si>
    <r>
      <rPr>
        <i/>
        <sz val="8"/>
        <color theme="1"/>
        <rFont val="Arial"/>
        <family val="2"/>
      </rPr>
      <t>Ks</t>
    </r>
  </si>
  <si>
    <r>
      <rPr>
        <i/>
        <sz val="8"/>
        <color rgb="FF0000D4"/>
        <rFont val="Arial"/>
        <family val="2"/>
      </rPr>
      <t>Krabice pospojovacia IP 67</t>
    </r>
  </si>
  <si>
    <r>
      <rPr>
        <i/>
        <sz val="8"/>
        <color rgb="FF0000D4"/>
        <rFont val="Arial"/>
        <family val="2"/>
      </rPr>
      <t>ks</t>
    </r>
  </si>
  <si>
    <r>
      <rPr>
        <i/>
        <sz val="8"/>
        <color rgb="FF0000D4"/>
        <rFont val="Arial"/>
        <family val="2"/>
      </rPr>
      <t>57,000</t>
    </r>
  </si>
  <si>
    <r>
      <rPr>
        <i/>
        <sz val="8"/>
        <color theme="1"/>
        <rFont val="Arial"/>
        <family val="2"/>
      </rPr>
      <t>Wonder fluid gel IP68</t>
    </r>
  </si>
  <si>
    <r>
      <rPr>
        <i/>
        <sz val="8"/>
        <color theme="1"/>
        <rFont val="Arial"/>
        <family val="2"/>
      </rPr>
      <t>ks</t>
    </r>
  </si>
  <si>
    <r>
      <rPr>
        <i/>
        <sz val="8"/>
        <color theme="1"/>
        <rFont val="Arial"/>
        <family val="2"/>
      </rPr>
      <t>14,000</t>
    </r>
  </si>
  <si>
    <r>
      <rPr>
        <i/>
        <sz val="8"/>
        <color rgb="FF0000D4"/>
        <rFont val="Arial"/>
        <family val="2"/>
      </rPr>
      <t>Kábel CYKY-J 4x35 prívod do RVO z RE</t>
    </r>
  </si>
  <si>
    <r>
      <rPr>
        <i/>
        <sz val="8"/>
        <color rgb="FF0000D4"/>
        <rFont val="Arial"/>
        <family val="2"/>
      </rPr>
      <t>m</t>
    </r>
  </si>
  <si>
    <r>
      <rPr>
        <i/>
        <sz val="8"/>
        <color rgb="FF0000D4"/>
        <rFont val="Arial"/>
        <family val="2"/>
      </rPr>
      <t>150,000</t>
    </r>
  </si>
  <si>
    <r>
      <rPr>
        <i/>
        <sz val="8"/>
        <color theme="1"/>
        <rFont val="Arial"/>
        <family val="2"/>
      </rPr>
      <t>Pokládka kábla CYKY-J 4x35 do zeme</t>
    </r>
  </si>
  <si>
    <r>
      <rPr>
        <i/>
        <sz val="8"/>
        <color theme="1"/>
        <rFont val="Arial"/>
        <family val="2"/>
      </rPr>
      <t>m</t>
    </r>
  </si>
  <si>
    <r>
      <rPr>
        <i/>
        <sz val="8"/>
        <color theme="1"/>
        <rFont val="Arial"/>
        <family val="2"/>
      </rPr>
      <t>150,000</t>
    </r>
  </si>
  <si>
    <r>
      <rPr>
        <i/>
        <sz val="8"/>
        <color rgb="FF333399"/>
        <rFont val="Arial"/>
        <family val="2"/>
      </rPr>
      <t>Rúrka FXKVR40</t>
    </r>
  </si>
  <si>
    <r>
      <rPr>
        <i/>
        <sz val="8"/>
        <color rgb="FF333399"/>
        <rFont val="Arial"/>
        <family val="2"/>
      </rPr>
      <t>m</t>
    </r>
  </si>
  <si>
    <r>
      <rPr>
        <i/>
        <sz val="8"/>
        <color rgb="FF333399"/>
        <rFont val="Arial"/>
        <family val="2"/>
      </rPr>
      <t>140,000</t>
    </r>
  </si>
  <si>
    <r>
      <rPr>
        <i/>
        <sz val="8"/>
        <color rgb="FF0000D4"/>
        <rFont val="Arial"/>
        <family val="2"/>
      </rPr>
      <t>Kábel CYKY-5x10</t>
    </r>
  </si>
  <si>
    <r>
      <rPr>
        <i/>
        <sz val="8"/>
        <color rgb="FF0000D4"/>
        <rFont val="Arial"/>
        <family val="2"/>
      </rPr>
      <t>m</t>
    </r>
  </si>
  <si>
    <r>
      <rPr>
        <i/>
        <sz val="8"/>
        <color theme="1"/>
        <rFont val="Arial"/>
        <family val="2"/>
      </rPr>
      <t>Pokládka kábla CYKY 5x10 do zeme</t>
    </r>
  </si>
  <si>
    <r>
      <rPr>
        <i/>
        <sz val="8"/>
        <color theme="1"/>
        <rFont val="Arial"/>
        <family val="2"/>
      </rPr>
      <t>m</t>
    </r>
  </si>
  <si>
    <r>
      <rPr>
        <i/>
        <sz val="8"/>
        <color rgb="FF0000D4"/>
        <rFont val="Arial"/>
        <family val="2"/>
      </rPr>
      <t>Rúrka FXKVR40</t>
    </r>
  </si>
  <si>
    <r>
      <rPr>
        <i/>
        <sz val="8"/>
        <color rgb="FF0000D4"/>
        <rFont val="Arial"/>
        <family val="2"/>
      </rPr>
      <t>m</t>
    </r>
  </si>
  <si>
    <r>
      <rPr>
        <i/>
        <sz val="8"/>
        <color rgb="FF0000D4"/>
        <rFont val="Arial"/>
        <family val="2"/>
      </rPr>
      <t>Kábel CYKY-2x1,5</t>
    </r>
  </si>
  <si>
    <r>
      <rPr>
        <i/>
        <sz val="8"/>
        <color rgb="FF0000D4"/>
        <rFont val="Arial"/>
        <family val="2"/>
      </rPr>
      <t>m</t>
    </r>
  </si>
  <si>
    <r>
      <rPr>
        <i/>
        <sz val="8"/>
        <color rgb="FF0000D4"/>
        <rFont val="Arial"/>
        <family val="2"/>
      </rPr>
      <t>550,000</t>
    </r>
  </si>
  <si>
    <r>
      <rPr>
        <i/>
        <sz val="8"/>
        <color theme="1"/>
        <rFont val="Arial"/>
        <family val="2"/>
      </rPr>
      <t>Montáž kabla  CYKY -2x1,5 v budove</t>
    </r>
  </si>
  <si>
    <r>
      <rPr>
        <i/>
        <sz val="8"/>
        <color theme="1"/>
        <rFont val="Arial"/>
        <family val="2"/>
      </rPr>
      <t>m</t>
    </r>
  </si>
  <si>
    <r>
      <rPr>
        <i/>
        <sz val="8"/>
        <color theme="1"/>
        <rFont val="Arial"/>
        <family val="2"/>
      </rPr>
      <t>550,000</t>
    </r>
  </si>
  <si>
    <r>
      <rPr>
        <i/>
        <sz val="8"/>
        <color rgb="FF0000D4"/>
        <rFont val="Arial"/>
        <family val="2"/>
      </rPr>
      <t>Rúrka FXP 20</t>
    </r>
  </si>
  <si>
    <r>
      <rPr>
        <i/>
        <sz val="8"/>
        <color rgb="FF0000D4"/>
        <rFont val="Arial"/>
        <family val="2"/>
      </rPr>
      <t>m</t>
    </r>
  </si>
  <si>
    <r>
      <rPr>
        <i/>
        <sz val="8"/>
        <color rgb="FF0000D4"/>
        <rFont val="Arial"/>
        <family val="2"/>
      </rPr>
      <t>250,000</t>
    </r>
  </si>
  <si>
    <r>
      <rPr>
        <i/>
        <sz val="8"/>
        <color rgb="FF0000D4"/>
        <rFont val="Arial"/>
        <family val="2"/>
      </rPr>
      <t>Kábel CYKY-3x2,5</t>
    </r>
  </si>
  <si>
    <r>
      <rPr>
        <i/>
        <sz val="8"/>
        <color rgb="FF0000D4"/>
        <rFont val="Arial"/>
        <family val="2"/>
      </rPr>
      <t>m</t>
    </r>
  </si>
  <si>
    <r>
      <rPr>
        <i/>
        <sz val="8"/>
        <color rgb="FF0000D4"/>
        <rFont val="Arial"/>
        <family val="2"/>
      </rPr>
      <t>400,000</t>
    </r>
  </si>
  <si>
    <r>
      <rPr>
        <i/>
        <sz val="8"/>
        <color theme="1"/>
        <rFont val="Arial"/>
        <family val="2"/>
      </rPr>
      <t>Pokládka kábla CYKY 3x2,5 do zeme</t>
    </r>
  </si>
  <si>
    <r>
      <rPr>
        <i/>
        <sz val="8"/>
        <color theme="1"/>
        <rFont val="Arial"/>
        <family val="2"/>
      </rPr>
      <t>m</t>
    </r>
  </si>
  <si>
    <r>
      <rPr>
        <i/>
        <sz val="8"/>
        <color theme="1"/>
        <rFont val="Arial"/>
        <family val="2"/>
      </rPr>
      <t>400,000</t>
    </r>
  </si>
  <si>
    <r>
      <rPr>
        <i/>
        <sz val="8"/>
        <color rgb="FF0000D4"/>
        <rFont val="Arial"/>
        <family val="2"/>
      </rPr>
      <t>Rúrka FXKVR32</t>
    </r>
  </si>
  <si>
    <r>
      <rPr>
        <i/>
        <sz val="8"/>
        <color rgb="FF0000D4"/>
        <rFont val="Arial"/>
        <family val="2"/>
      </rPr>
      <t>m</t>
    </r>
  </si>
  <si>
    <r>
      <rPr>
        <i/>
        <sz val="8"/>
        <color rgb="FF0000D4"/>
        <rFont val="Arial"/>
        <family val="2"/>
      </rPr>
      <t>350,000</t>
    </r>
  </si>
  <si>
    <r>
      <rPr>
        <i/>
        <sz val="8"/>
        <color rgb="FF0000D4"/>
        <rFont val="Arial"/>
        <family val="2"/>
      </rPr>
      <t>Mikrotrubicka 12/8</t>
    </r>
  </si>
  <si>
    <r>
      <rPr>
        <i/>
        <sz val="8"/>
        <color rgb="FF0000D4"/>
        <rFont val="Arial"/>
        <family val="2"/>
      </rPr>
      <t>m</t>
    </r>
  </si>
  <si>
    <r>
      <rPr>
        <i/>
        <sz val="8"/>
        <color theme="1"/>
        <rFont val="Arial"/>
        <family val="2"/>
      </rPr>
      <t>Pokládka mikrotrubičky  12/8 do zeme</t>
    </r>
  </si>
  <si>
    <r>
      <rPr>
        <i/>
        <sz val="8"/>
        <color theme="1"/>
        <rFont val="Arial"/>
        <family val="2"/>
      </rPr>
      <t>m</t>
    </r>
  </si>
  <si>
    <r>
      <rPr>
        <i/>
        <sz val="8"/>
        <color rgb="FF0000D4"/>
        <rFont val="Arial"/>
        <family val="2"/>
      </rPr>
      <t>Pás FeZn 30x4</t>
    </r>
  </si>
  <si>
    <r>
      <rPr>
        <i/>
        <sz val="8"/>
        <color rgb="FF333399"/>
        <rFont val="Arial"/>
        <family val="2"/>
      </rPr>
      <t>m</t>
    </r>
  </si>
  <si>
    <r>
      <rPr>
        <i/>
        <sz val="8"/>
        <color rgb="FF333399"/>
        <rFont val="Arial"/>
        <family val="2"/>
      </rPr>
      <t>520,000</t>
    </r>
  </si>
  <si>
    <r>
      <rPr>
        <i/>
        <sz val="8"/>
        <color theme="1"/>
        <rFont val="Arial"/>
        <family val="2"/>
      </rPr>
      <t>Pokládka FeZn 30x4 do zeme</t>
    </r>
  </si>
  <si>
    <r>
      <rPr>
        <i/>
        <sz val="8"/>
        <color theme="1"/>
        <rFont val="Arial"/>
        <family val="2"/>
      </rPr>
      <t>m</t>
    </r>
  </si>
  <si>
    <r>
      <rPr>
        <i/>
        <sz val="8"/>
        <color theme="1"/>
        <rFont val="Arial"/>
        <family val="2"/>
      </rPr>
      <t>520,000</t>
    </r>
  </si>
  <si>
    <r>
      <rPr>
        <i/>
        <sz val="8"/>
        <color rgb="FF333399"/>
        <rFont val="Arial"/>
        <family val="2"/>
      </rPr>
      <t>Vodič FeZn10 mm gulatina</t>
    </r>
  </si>
  <si>
    <r>
      <rPr>
        <i/>
        <sz val="8"/>
        <color rgb="FF333399"/>
        <rFont val="Arial"/>
        <family val="2"/>
      </rPr>
      <t>m</t>
    </r>
  </si>
  <si>
    <r>
      <rPr>
        <i/>
        <sz val="8"/>
        <color rgb="FF333399"/>
        <rFont val="Arial"/>
        <family val="2"/>
      </rPr>
      <t>100,000</t>
    </r>
  </si>
  <si>
    <r>
      <rPr>
        <i/>
        <sz val="8"/>
        <color theme="1"/>
        <rFont val="Arial"/>
        <family val="2"/>
      </rPr>
      <t>Pokládka FeZn 10 do zeme</t>
    </r>
  </si>
  <si>
    <r>
      <rPr>
        <i/>
        <sz val="8"/>
        <color theme="1"/>
        <rFont val="Arial"/>
        <family val="2"/>
      </rPr>
      <t>m</t>
    </r>
  </si>
  <si>
    <r>
      <rPr>
        <i/>
        <sz val="8"/>
        <color theme="1"/>
        <rFont val="Arial"/>
        <family val="2"/>
      </rPr>
      <t>100,000</t>
    </r>
  </si>
  <si>
    <r>
      <rPr>
        <i/>
        <sz val="8"/>
        <color rgb="FF0000D4"/>
        <rFont val="Arial"/>
        <family val="2"/>
      </rPr>
      <t>Rozvádzač RVO</t>
    </r>
  </si>
  <si>
    <r>
      <rPr>
        <i/>
        <sz val="8"/>
        <color rgb="FF0000D4"/>
        <rFont val="Arial"/>
        <family val="2"/>
      </rPr>
      <t>ks</t>
    </r>
  </si>
  <si>
    <r>
      <rPr>
        <i/>
        <sz val="8"/>
        <color rgb="FF0000D4"/>
        <rFont val="Arial"/>
        <family val="2"/>
      </rPr>
      <t>1,000</t>
    </r>
  </si>
  <si>
    <r>
      <rPr>
        <i/>
        <sz val="8"/>
        <color theme="1"/>
        <rFont val="Arial"/>
        <family val="2"/>
      </rPr>
      <t>Montáž RVO a zapojenie</t>
    </r>
  </si>
  <si>
    <r>
      <rPr>
        <i/>
        <sz val="8"/>
        <color theme="1"/>
        <rFont val="Arial"/>
        <family val="2"/>
      </rPr>
      <t>Ks</t>
    </r>
  </si>
  <si>
    <r>
      <rPr>
        <i/>
        <sz val="8"/>
        <color theme="1"/>
        <rFont val="Arial"/>
        <family val="2"/>
      </rPr>
      <t>1,000</t>
    </r>
  </si>
  <si>
    <r>
      <rPr>
        <i/>
        <sz val="8"/>
        <color theme="1"/>
        <rFont val="Arial"/>
        <family val="2"/>
      </rPr>
      <t>Odvoz zeminy</t>
    </r>
  </si>
  <si>
    <r>
      <rPr>
        <i/>
        <sz val="8"/>
        <color theme="1"/>
        <rFont val="Arial"/>
        <family val="2"/>
      </rPr>
      <t>M</t>
    </r>
  </si>
  <si>
    <r>
      <rPr>
        <i/>
        <sz val="8"/>
        <color theme="1"/>
        <rFont val="Arial"/>
        <family val="2"/>
      </rPr>
      <t>63,000</t>
    </r>
  </si>
  <si>
    <r>
      <rPr>
        <sz val="8"/>
        <color theme="1"/>
        <rFont val="Microsoft Sans Serif"/>
        <family val="2"/>
      </rPr>
      <t>Prenájom pracovná plo</t>
    </r>
    <r>
      <rPr>
        <sz val="8"/>
        <color theme="1"/>
        <rFont val="Lucida Sans Unicode"/>
      </rPr>
      <t>š</t>
    </r>
    <r>
      <rPr>
        <sz val="8"/>
        <color theme="1"/>
        <rFont val="Microsoft Sans Serif"/>
        <family val="2"/>
      </rPr>
      <t>ina, vr. dovozu/odvozu</t>
    </r>
  </si>
  <si>
    <r>
      <rPr>
        <sz val="8"/>
        <color theme="1"/>
        <rFont val="Microsoft Sans Serif"/>
        <family val="2"/>
      </rPr>
      <t>ks</t>
    </r>
  </si>
  <si>
    <r>
      <rPr>
        <sz val="8"/>
        <color theme="1"/>
        <rFont val="Microsoft Sans Serif"/>
        <family val="2"/>
      </rPr>
      <t>1,000</t>
    </r>
  </si>
  <si>
    <r>
      <rPr>
        <sz val="8"/>
        <color theme="1"/>
        <rFont val="Microsoft Sans Serif"/>
        <family val="2"/>
      </rPr>
      <t>Nepredvídané náklady</t>
    </r>
  </si>
  <si>
    <r>
      <rPr>
        <sz val="8"/>
        <color theme="1"/>
        <rFont val="Microsoft Sans Serif"/>
        <family val="2"/>
      </rPr>
      <t>%</t>
    </r>
  </si>
  <si>
    <r>
      <rPr>
        <sz val="8"/>
        <color theme="1"/>
        <rFont val="Microsoft Sans Serif"/>
        <family val="2"/>
      </rPr>
      <t>3,000</t>
    </r>
  </si>
  <si>
    <r>
      <rPr>
        <sz val="8"/>
        <color theme="1"/>
        <rFont val="Microsoft Sans Serif"/>
        <family val="2"/>
      </rPr>
      <t>V</t>
    </r>
    <r>
      <rPr>
        <sz val="8"/>
        <color theme="1"/>
        <rFont val="Lucida Sans Unicode"/>
      </rPr>
      <t>ý</t>
    </r>
    <r>
      <rPr>
        <sz val="8"/>
        <color theme="1"/>
        <rFont val="Microsoft Sans Serif"/>
        <family val="2"/>
      </rPr>
      <t>kop ryhy 60x30</t>
    </r>
  </si>
  <si>
    <r>
      <rPr>
        <sz val="8"/>
        <color theme="1"/>
        <rFont val="Microsoft Sans Serif"/>
        <family val="2"/>
      </rPr>
      <t>m</t>
    </r>
  </si>
  <si>
    <r>
      <rPr>
        <sz val="8"/>
        <color theme="1"/>
        <rFont val="Microsoft Sans Serif"/>
        <family val="2"/>
      </rPr>
      <t>520,000</t>
    </r>
  </si>
  <si>
    <r>
      <rPr>
        <sz val="8"/>
        <color theme="1"/>
        <rFont val="Microsoft Sans Serif"/>
        <family val="2"/>
      </rPr>
      <t>Pieskové lô</t>
    </r>
    <r>
      <rPr>
        <sz val="8"/>
        <color theme="1"/>
        <rFont val="Lucida Sans Unicode"/>
      </rPr>
      <t>ž</t>
    </r>
    <r>
      <rPr>
        <sz val="8"/>
        <color theme="1"/>
        <rFont val="Microsoft Sans Serif"/>
        <family val="2"/>
      </rPr>
      <t>ko vrátane piesku 10 cm cca 13m3</t>
    </r>
  </si>
  <si>
    <r>
      <rPr>
        <sz val="8"/>
        <color theme="1"/>
        <rFont val="Microsoft Sans Serif"/>
        <family val="2"/>
      </rPr>
      <t>m</t>
    </r>
  </si>
  <si>
    <r>
      <rPr>
        <sz val="8"/>
        <color theme="1"/>
        <rFont val="Microsoft Sans Serif"/>
        <family val="2"/>
      </rPr>
      <t>400,000</t>
    </r>
  </si>
  <si>
    <r>
      <rPr>
        <sz val="8"/>
        <color theme="1"/>
        <rFont val="Microsoft Sans Serif"/>
        <family val="2"/>
      </rPr>
      <t>Zásyp ryhy</t>
    </r>
  </si>
  <si>
    <r>
      <rPr>
        <sz val="8"/>
        <color theme="1"/>
        <rFont val="Microsoft Sans Serif"/>
        <family val="2"/>
      </rPr>
      <t>m</t>
    </r>
  </si>
  <si>
    <r>
      <rPr>
        <sz val="8"/>
        <color theme="1"/>
        <rFont val="Microsoft Sans Serif"/>
        <family val="2"/>
      </rPr>
      <t>520,000</t>
    </r>
  </si>
  <si>
    <r>
      <rPr>
        <sz val="8"/>
        <color theme="1"/>
        <rFont val="Microsoft Sans Serif"/>
        <family val="2"/>
      </rPr>
      <t>Drobn</t>
    </r>
    <r>
      <rPr>
        <sz val="8"/>
        <color theme="1"/>
        <rFont val="Lucida Sans Unicode"/>
      </rPr>
      <t xml:space="preserve">ý </t>
    </r>
    <r>
      <rPr>
        <sz val="8"/>
        <color theme="1"/>
        <rFont val="Microsoft Sans Serif"/>
        <family val="2"/>
      </rPr>
      <t>montá</t>
    </r>
    <r>
      <rPr>
        <sz val="8"/>
        <color theme="1"/>
        <rFont val="Lucida Sans Unicode"/>
      </rPr>
      <t>ž</t>
    </r>
    <r>
      <rPr>
        <sz val="8"/>
        <color theme="1"/>
        <rFont val="Microsoft Sans Serif"/>
        <family val="2"/>
      </rPr>
      <t>ny materiál</t>
    </r>
  </si>
  <si>
    <r>
      <rPr>
        <sz val="8"/>
        <color theme="1"/>
        <rFont val="Microsoft Sans Serif"/>
        <family val="2"/>
      </rPr>
      <t>%</t>
    </r>
  </si>
  <si>
    <r>
      <rPr>
        <sz val="8"/>
        <color theme="1"/>
        <rFont val="Microsoft Sans Serif"/>
        <family val="2"/>
      </rPr>
      <t>1,000</t>
    </r>
  </si>
  <si>
    <t>Výkop ryhy do šírky 600 mm v horn.3 do 100 m3</t>
  </si>
  <si>
    <t>Betón základových pásov, železový (bez výstuže), tr. C 20/25</t>
  </si>
  <si>
    <t>Výstuž základových pásov z ocele 10505-priemer 12</t>
  </si>
  <si>
    <t>Objekt:   SO 07 -Elektrická prípojka (NN)</t>
  </si>
  <si>
    <t xml:space="preserve">Hĺbenie káblovej ryhy 350 mm širokej a 500 mm hlbokej, v zemine triedy 4   </t>
  </si>
  <si>
    <t xml:space="preserve">Práca / príprava na SPP, zapojenie v RE, osadenie RE, pripojenie zemnenia, vťahovanie kábla, zapojenie a označenie rozvádzačov   </t>
  </si>
  <si>
    <t xml:space="preserve">Zásyp ryhy jemným štrkom- frakcia 0-8 mm   </t>
  </si>
  <si>
    <t xml:space="preserve">Zásyp ryhy zeminou, plocha do 100 m2, hr.výkopu do 500 mm   </t>
  </si>
  <si>
    <t xml:space="preserve">Potrebný materiál   </t>
  </si>
  <si>
    <t xml:space="preserve">Ayky 4x35 mm2   </t>
  </si>
  <si>
    <t xml:space="preserve">FXKV 63 chránička   </t>
  </si>
  <si>
    <t>Pilierový elektromerový rozvádzač(RE) hasma 2T 3F 40cm RE1.0 + HDO, s atestom, vhodný na umiestnenie v exteriéri, celokrytový, plastový, dvierka pre odpočet , vhodný pre SSE</t>
  </si>
  <si>
    <t xml:space="preserve">Hlavný istič B/40/400 EATON PL7   </t>
  </si>
  <si>
    <t xml:space="preserve">Zemná pásovina   </t>
  </si>
  <si>
    <t xml:space="preserve">Ostatné náklady (svorky na tyč, tehly, folia, šroby, izolačna páska, farba a pod.)   </t>
  </si>
  <si>
    <t xml:space="preserve">Legislatíva, žiadosť a čestné prehlásenie, obchodná zmluva / montáž SPP a montáž elektromera   </t>
  </si>
  <si>
    <t>Revizia od el. prípojky oprávnenou osobou, obhliadka, preskúśanie na mieste, odovzdanie v papierovej forme</t>
  </si>
  <si>
    <t>Objekt:   Zavlažovací systém (SO10-Vetvy, SO11-Ovládacie zemné káble, SO12-Hlavné potrubie)</t>
  </si>
  <si>
    <t>N00</t>
  </si>
  <si>
    <t>01</t>
  </si>
  <si>
    <t xml:space="preserve">Postrekovače a príslušenstvo   </t>
  </si>
  <si>
    <t>01.01.01</t>
  </si>
  <si>
    <t>Rotačný postrekovač / zavlažovač Hunter I25 -06-SS-B</t>
  </si>
  <si>
    <t>01.01.02</t>
  </si>
  <si>
    <t xml:space="preserve">Plastové koleno 90° s 1'' VOZ/VNZ   </t>
  </si>
  <si>
    <t>01.01.03</t>
  </si>
  <si>
    <t xml:space="preserve">Teflónová páska 1/2‘‘ x 12 m   </t>
  </si>
  <si>
    <t xml:space="preserve">Ovládací systém   </t>
  </si>
  <si>
    <t>02.01.01</t>
  </si>
  <si>
    <t xml:space="preserve">Modulárna ovládacia jednotka Rain Bird ESP LX 8 - 44   </t>
  </si>
  <si>
    <t>02.01.02</t>
  </si>
  <si>
    <t xml:space="preserve">Rain Bird 8-sekčný modul pre ESP-LX   </t>
  </si>
  <si>
    <t>02.01.03</t>
  </si>
  <si>
    <t xml:space="preserve">Bezdrôtový senzor dažďa a mrazu WR2-RFC (868)   </t>
  </si>
  <si>
    <t>02.01.04</t>
  </si>
  <si>
    <t xml:space="preserve">Inštalačný materiál (el. lišty, prechodky)   </t>
  </si>
  <si>
    <t>02.01.05</t>
  </si>
  <si>
    <t xml:space="preserve">Závlahové káble IRC 5 x 0,8 mm2 / 100 m   </t>
  </si>
  <si>
    <t>02.01.06</t>
  </si>
  <si>
    <t xml:space="preserve">Vodotesný konektor SNAPLOCK BVS-1 (Blazing)   </t>
  </si>
  <si>
    <t>02.01.07</t>
  </si>
  <si>
    <t xml:space="preserve">Vodotesný konektor DBRY-6   </t>
  </si>
  <si>
    <t xml:space="preserve">Potrubie a tvarovky   </t>
  </si>
  <si>
    <t>03.01.01</t>
  </si>
  <si>
    <t xml:space="preserve">Potrubie HD-PE 100 63 x 3,8 mm PN 10 (100m)   </t>
  </si>
  <si>
    <t>03.01.02</t>
  </si>
  <si>
    <t xml:space="preserve">Potrubie HD-PE 80 40 x 2,3 mm PN 06 (100m)   </t>
  </si>
  <si>
    <t>03.01.03</t>
  </si>
  <si>
    <t xml:space="preserve">Navrtávací pás na PE potrubie 63 x 5/4'' zosilnený PN16   </t>
  </si>
  <si>
    <t>03.01.04</t>
  </si>
  <si>
    <t xml:space="preserve">Prechodka na PE potrubie 40 x 5/4'' Vonkajší závit   </t>
  </si>
  <si>
    <t>03.01.05</t>
  </si>
  <si>
    <t xml:space="preserve">Koleno na PE potrubie 63 x 6/4'' Vonkajší závit   </t>
  </si>
  <si>
    <t>03.01.06</t>
  </si>
  <si>
    <t xml:space="preserve">Prechodka na PE potrubie 40 x 6/4'' Vnútorný závit   </t>
  </si>
  <si>
    <t>03.01.07</t>
  </si>
  <si>
    <t xml:space="preserve">Prechodka na PE potrubie 40 x 1''  Vonkajší závit   </t>
  </si>
  <si>
    <t>03.01.08</t>
  </si>
  <si>
    <t xml:space="preserve">Spojka na PE potrubie 40 priama   </t>
  </si>
  <si>
    <t>03.01.09</t>
  </si>
  <si>
    <t xml:space="preserve">Koleno na PE potrubie 40 x 1''  Vonkajší závit   </t>
  </si>
  <si>
    <t xml:space="preserve">Uzatváracie armatúry a ventilové šachty   </t>
  </si>
  <si>
    <t>04.01.01</t>
  </si>
  <si>
    <t xml:space="preserve">Závlahový elektroventil Rain Bird 100-DV   </t>
  </si>
  <si>
    <t>04.01.02</t>
  </si>
  <si>
    <t xml:space="preserve">T-kus pre el. ventily Rain Bird MTT-100   </t>
  </si>
  <si>
    <t>04.01.03</t>
  </si>
  <si>
    <t xml:space="preserve">Holendrová zátka Rain Bird RB1348-010   </t>
  </si>
  <si>
    <t>04.01.04</t>
  </si>
  <si>
    <t xml:space="preserve">Teflónova niť Tangit (80)   </t>
  </si>
  <si>
    <t>04.01.05</t>
  </si>
  <si>
    <t xml:space="preserve">Ventilová šachta Rain Bird VB-STD-H Premium   </t>
  </si>
  <si>
    <t xml:space="preserve">Čerpacia technika a filtrácia   </t>
  </si>
  <si>
    <t>05.01.01</t>
  </si>
  <si>
    <t xml:space="preserve">Ponorné čerpadlo A-ST-4023, 4,0 kW (400V)   </t>
  </si>
  <si>
    <t>05.01.02</t>
  </si>
  <si>
    <t xml:space="preserve">Vsuvka 2'', pozink   </t>
  </si>
  <si>
    <t>05.01.03</t>
  </si>
  <si>
    <t xml:space="preserve">Spätná klapka 2'' - celokovová Europa   </t>
  </si>
  <si>
    <t>05.01.04</t>
  </si>
  <si>
    <t xml:space="preserve">Kábel H07RN-F 4 x 2.5 mm2   </t>
  </si>
  <si>
    <t>05.01.05</t>
  </si>
  <si>
    <t xml:space="preserve">Spojkovacia sada SVCZ 2,5 SCu   </t>
  </si>
  <si>
    <t>05.01.06</t>
  </si>
  <si>
    <t xml:space="preserve">Pilot 312/400V ovládanie čerpadla s cos f   </t>
  </si>
  <si>
    <t>05.01.07</t>
  </si>
  <si>
    <t xml:space="preserve">Relé pomoc mini 24V AC   </t>
  </si>
  <si>
    <t>05.01.08</t>
  </si>
  <si>
    <t xml:space="preserve">Filter Typhoon - diskový 2''   </t>
  </si>
  <si>
    <t>05.01.09</t>
  </si>
  <si>
    <t xml:space="preserve">Guľový ventil 2'' FF páka   </t>
  </si>
  <si>
    <t>05.01.10</t>
  </si>
  <si>
    <t xml:space="preserve">Ostatné varovky, potrubie, príslušenstvo, tesniace prvky   </t>
  </si>
  <si>
    <t>06.01.01</t>
  </si>
  <si>
    <t xml:space="preserve">Vyhĺbenie ryhy pre PE potrubie   </t>
  </si>
  <si>
    <t>06.01.02</t>
  </si>
  <si>
    <t xml:space="preserve">Zásyp ryhy pre PE potrubie   </t>
  </si>
  <si>
    <t>06.01.03</t>
  </si>
  <si>
    <t xml:space="preserve">Zlupovanie trávneho drnu   </t>
  </si>
  <si>
    <t>06.01.04</t>
  </si>
  <si>
    <t xml:space="preserve">Spätné položenie trávneho drnu   </t>
  </si>
  <si>
    <t>06.01.05</t>
  </si>
  <si>
    <t xml:space="preserve">Výkop pre postrekovač a výškové osadenie   </t>
  </si>
  <si>
    <t>06.01.06</t>
  </si>
  <si>
    <t xml:space="preserve">Výkop pre ventilové šachtice   </t>
  </si>
  <si>
    <t>06.01.07</t>
  </si>
  <si>
    <t xml:space="preserve">Zásyp pre ventilové šachtice   </t>
  </si>
  <si>
    <t xml:space="preserve">Ostatné   </t>
  </si>
  <si>
    <t>07.01.01</t>
  </si>
  <si>
    <t xml:space="preserve">Vytýčenie trás pre položenie potrubia, umiestnenie armatúr, ventilových boxov,  postrekovačov a ostatných častí zavlažovacieho systému podľa predvádzacej dokumentacie   </t>
  </si>
  <si>
    <t>07.01.02</t>
  </si>
  <si>
    <t xml:space="preserve">výkresy jednotlivých etáp zavlažovania   </t>
  </si>
  <si>
    <t>Objekt:   SO13 - Navrhované plážové ihrisko</t>
  </si>
  <si>
    <t>21025136823</t>
  </si>
  <si>
    <t xml:space="preserve">Vytýčenie, vyrezanie, vybúranie, a vŕtanie otvorov pre stĺpiky oplotenia do hutneného podložia   </t>
  </si>
  <si>
    <t>122101102.S</t>
  </si>
  <si>
    <t xml:space="preserve">Odkopávka a prekopávka nezapažená v hornine 1 a 2, nad 100 do 1000 m3   </t>
  </si>
  <si>
    <t>130201001.S</t>
  </si>
  <si>
    <t xml:space="preserve">Začistenie okrajov ihriska v horn. tr.3 ručne   </t>
  </si>
  <si>
    <t xml:space="preserve">Výkop nezapaženej jamy v hornine 3, do 100 m3-pätky			   </t>
  </si>
  <si>
    <t>131201191.S</t>
  </si>
  <si>
    <t xml:space="preserve">Príplatok za výkop jám, hornina 3   </t>
  </si>
  <si>
    <t>171201202.S</t>
  </si>
  <si>
    <t>Uloženie sypaniny na skládky nad 100 do 1000 m3  do 15km</t>
  </si>
  <si>
    <t>215901101</t>
  </si>
  <si>
    <t xml:space="preserve">Zhutnenie podložia z rastlej horniny 1 až 4 pod násypy, z hornina súdržných do 92 % PS a nesúdržných - Edef=25 MPa   </t>
  </si>
  <si>
    <t>275311116</t>
  </si>
  <si>
    <t xml:space="preserve">Základové pätky  z betónu prostého tr. C 16/20  pätky			   </t>
  </si>
  <si>
    <t>289971211</t>
  </si>
  <si>
    <t xml:space="preserve">Zhotovenie vrstvy z geotextílie na upravenom povrchu sklon do 1 : 5 , šírky od 0 do 3 m			   </t>
  </si>
  <si>
    <t>6936651300</t>
  </si>
  <si>
    <t xml:space="preserve">Geotextília netkaná polypropylénová Tatratex PP 300                           </t>
  </si>
  <si>
    <t>583310001200</t>
  </si>
  <si>
    <t xml:space="preserve">Kamenivo ťažené hrubé frakcia 8-16 mm, STN EN 12620 + A1                           </t>
  </si>
  <si>
    <t>583310002000</t>
  </si>
  <si>
    <t xml:space="preserve">Kamenivo ťažené hrubé frakcia 32-63 mm, STN EN 13242 + A1			   </t>
  </si>
  <si>
    <t>564751112</t>
  </si>
  <si>
    <t xml:space="preserve">Podklad alebo kryt z kameniva hrubého drveného veľ. 32-63 mm s rozprestretím a zhutn.hr. 160 mm			   </t>
  </si>
  <si>
    <t>917862112.S</t>
  </si>
  <si>
    <t xml:space="preserve">Osadenie chodník. obrubníka betónového stojatého do lôžka z betónu prosteho tr. C 16/20 s bočnou oporou   </t>
  </si>
  <si>
    <t>5921954660</t>
  </si>
  <si>
    <t xml:space="preserve">Premac obrubník parkový 100x20x5 cm, sivý			   </t>
  </si>
  <si>
    <t>979089612.S</t>
  </si>
  <si>
    <t xml:space="preserve">Poplatok za skladovanie - iné odpady zo stavieb a demolácií (17 09), ostatné   </t>
  </si>
  <si>
    <t xml:space="preserve">Športové príslušenstvo   </t>
  </si>
  <si>
    <t>2353700001002</t>
  </si>
  <si>
    <t xml:space="preserve">D+M Volejbalové stĺpiky s príslušenstvom na volejbal (sieť , napináky ) , kompletné certifikované príslušenstvo pre zápasy profesionálneho plážového volejbalu                         </t>
  </si>
  <si>
    <t>776</t>
  </si>
  <si>
    <t xml:space="preserve">Športový povrch   </t>
  </si>
  <si>
    <t>776591020A</t>
  </si>
  <si>
    <t xml:space="preserve">Vyznačenie čiar na sypkých povrchoch			   </t>
  </si>
  <si>
    <t>28417000680011</t>
  </si>
  <si>
    <t xml:space="preserve">Čiara - jednostranná páska žltá preplážový volejbal, šírka 40 mm, s napínaním			   </t>
  </si>
  <si>
    <t>581530000500</t>
  </si>
  <si>
    <t xml:space="preserve">Piesok kremičitý ST 03/08, frakcia 0,3-0,8 mm                           </t>
  </si>
  <si>
    <t>Objekt:   SO14 - Dažďová kanalizácia</t>
  </si>
  <si>
    <t>Zemné práce</t>
  </si>
  <si>
    <t>Výkop ryhy šírky 600-2000mm horn.3 od 100 do 1000 m3</t>
  </si>
  <si>
    <t>Výkop jamy zapaženej, hornina 3 do 1000 m3</t>
  </si>
  <si>
    <t>Hĺbenie jám zapažených i nezapažených. Príplatok k cenám za lepivosť horniny 3</t>
  </si>
  <si>
    <t>Vodorovné premiestnenie výkopku po spevnenej ceste z horniny tr.1-4,
nad 100 do 1000 m3 na vzdialenosť do 3000 m</t>
  </si>
  <si>
    <t>Vodorovné premiestnenie výkopku po spevnenej ceste z horniny tr.1-4,
nad 100 do 1000 m3, príplatok k cene za každých ďalšich a začatých 1000 m</t>
  </si>
  <si>
    <t>Nakladanie neuľahnutého výkopku z hornín tr.1-4 nad 100 do 1000 m3</t>
  </si>
  <si>
    <t>Prekladanie neuľahnutého výkopku z hornín 1 až 4</t>
  </si>
  <si>
    <t>Uloženie sypaniny na skládky nad 100 do 1000 m3 do 15km</t>
  </si>
  <si>
    <t>Poplatok za skladovanie - zemina a kamenivo (17 05) ostatné</t>
  </si>
  <si>
    <t>Spätný zásyp sypaninou so zhutnením jám, šachiet, rýh, 
zárezov alebo okolo objektov do 100 m3</t>
  </si>
  <si>
    <t>Obsyp potrubia sypaninou z vhodných hornín 1 až 4 bez prehodenia sypaniny</t>
  </si>
  <si>
    <t>Štrkopiesok 0-8 n</t>
  </si>
  <si>
    <t>Obsyp vsakovania sypaninou z vhodných hornín 1 až 4 s prehodením sypaniny</t>
  </si>
  <si>
    <t>Zvislé a kompletné konštrukcie</t>
  </si>
  <si>
    <t>Odlučovač ropných látok napr. KL15/1, prietok 15l/s, DN 150, 
koalescenčný filter, do 0,1 mg/l NEL, 1xpoklop, liatinový, komplet dodávka</t>
  </si>
  <si>
    <t>Montáž odlučovača ropných látok alebo lapača tukov železobetónového
jednonádržového, hmotnosti jednotlivo nad 3 do 5 t</t>
  </si>
  <si>
    <t>Vodorovné konštrukcie</t>
  </si>
  <si>
    <t>Lôžko pod vsakovacie šachty zo štrkopiesku hr.vrstvy do 150 mm</t>
  </si>
  <si>
    <t>Lôžko pod potrubie, stoky a drobné objekty, 
v otvorenom výkope z piesku a štrkopiesku do 63 mm</t>
  </si>
  <si>
    <t>Osadenie prstenca alebo rámu pod poklopy a mreže, výšky do 100 mm</t>
  </si>
  <si>
    <t>Rúrové vedenie</t>
  </si>
  <si>
    <t>Manžeta pre teleskop -pre revízne šachty DN400</t>
  </si>
  <si>
    <t>Plastový teleskop bez poklopu -pre revízne šachty DN400</t>
  </si>
  <si>
    <t>Montáž potrubia z kanalizačných rúr z tvrdého PVC tesn. gumovým 
krúžkom v skl. do 20% DN 150</t>
  </si>
  <si>
    <t>Montáž vsakovacích šácht</t>
  </si>
  <si>
    <t>Vsakovacia šachta, betónová šachtová skruž DN 1200</t>
  </si>
  <si>
    <t>Betónová prechodová skruž 1200 Ø625</t>
  </si>
  <si>
    <t>Liatinový poklop Ø600 - pre vsakovaciu šachtu</t>
  </si>
  <si>
    <t>Predĺženie PP D630/1000 -pre revízne šachty DN400</t>
  </si>
  <si>
    <t>Tesniaci krúžok -pre revízne šachty DN400</t>
  </si>
  <si>
    <t>Poklop BEGU, Betón - liatina -pre revízne šachty DN400 - 1000 PL400/A15</t>
  </si>
  <si>
    <t>Betónový roznášací prstenec -pre revízne šachty DN400</t>
  </si>
  <si>
    <t>p.c.</t>
  </si>
  <si>
    <t>Vyhotovenie prepojenia do existujúceho potrubia komplet</t>
  </si>
  <si>
    <t>súb</t>
  </si>
  <si>
    <t>Ostatné konštrukcie a práce-búranie</t>
  </si>
  <si>
    <t>Skúšky vodotesnosti betónovej nádrže ORL komplet, vrátane prípravy a utesnenia</t>
  </si>
  <si>
    <t>kpl.</t>
  </si>
  <si>
    <t>935114424.S</t>
  </si>
  <si>
    <t>Osadenie odvodňovacieho betónového žľabu univerzálneho s ochrannou hranou 
svetlej šírky 150 mm a s roštom triedy D 400 vrátane obetónovania</t>
  </si>
  <si>
    <t>Čelná, koncová stena, pozinkovaná,</t>
  </si>
  <si>
    <t>592270014800.S</t>
  </si>
  <si>
    <t>Liatinový rošt, štrbiny 18x170 mm, dĺ. 0,5 m, D 400, s rýchlouzáverom, 
pre žľaby betónové s ochrannou hranou svetlej šírky 150 mm</t>
  </si>
  <si>
    <t>592270022300.S</t>
  </si>
  <si>
    <t>Odvodňovací žľab betónový univerzálny s ochrannou hranou, svetlá šírka 150 mm, 
dĺžky 1 m, bez spádu</t>
  </si>
  <si>
    <t>M</t>
  </si>
  <si>
    <t>Práce a dodávky M</t>
  </si>
  <si>
    <t>23-M</t>
  </si>
  <si>
    <t>Montáže potrubia</t>
  </si>
  <si>
    <t>Príprava pre skúšku tesnosti DN 150 - 300</t>
  </si>
  <si>
    <t>úsek</t>
  </si>
  <si>
    <t>Skúška tesnosti potrubia podľa STN DN 150 - 300</t>
  </si>
  <si>
    <t>36-M</t>
  </si>
  <si>
    <t>Montáž prev.,mer. a regul.zariadení, odovzdávacia dokumentácia, skúšky, školenia</t>
  </si>
  <si>
    <t>Odovzdávacia dokumentácia, prevádzkové poriadky, revízne správy,</t>
  </si>
  <si>
    <t>46-M</t>
  </si>
  <si>
    <t>Zemné práce pri extr.mont.prácach</t>
  </si>
  <si>
    <t>Rozvinutie a uloženie výstražnej fólie z PVC do ryhy, šírka 30 cm kanalizácia</t>
  </si>
  <si>
    <t>Výstražná PVC fólia š. 30 cm kanal</t>
  </si>
  <si>
    <t>Objekt:   Príslušenstvo areálu</t>
  </si>
  <si>
    <t xml:space="preserve">Výkop pätky pre lavičky   </t>
  </si>
  <si>
    <t xml:space="preserve">Výkop pätky oplotenia   </t>
  </si>
  <si>
    <t>131201101.S1</t>
  </si>
  <si>
    <t xml:space="preserve">Výkop pätky pre koše   </t>
  </si>
  <si>
    <t>131201101.S2</t>
  </si>
  <si>
    <t xml:space="preserve">Výkop pätky pre stĺpy s vlajkami   </t>
  </si>
  <si>
    <t>131201101.S3</t>
  </si>
  <si>
    <t xml:space="preserve">Výkop pätky pre stĺpy sieti za bránami   </t>
  </si>
  <si>
    <t>131201101.S4</t>
  </si>
  <si>
    <t xml:space="preserve">Výkop pätky pre oplotenie ihriska   </t>
  </si>
  <si>
    <t>131201101.S5</t>
  </si>
  <si>
    <t xml:space="preserve">Výkop pätky pre bilboard   </t>
  </si>
  <si>
    <t>131201102.S</t>
  </si>
  <si>
    <t xml:space="preserve">Výkop pätky posuvnej brány   </t>
  </si>
  <si>
    <t>132201101.S</t>
  </si>
  <si>
    <t xml:space="preserve">Výkop ryhy do šírky 600 mm v horn.3 do 100 m3- elektroinštalácie   </t>
  </si>
  <si>
    <t xml:space="preserve">Vodorovné premiestnenie výkopku na pozemok   </t>
  </si>
  <si>
    <t>174101002</t>
  </si>
  <si>
    <t xml:space="preserve">Spätný zásyp sypaninou   </t>
  </si>
  <si>
    <t>112101113.S</t>
  </si>
  <si>
    <t>Vyrúbanie stromu listnatého vo svahu do 1:5 priem. kmeňa do 400 mm</t>
  </si>
  <si>
    <t>Výstuž základových pásov (stĺp s vlajkami 5ks) z ocele 10505-priemer 16</t>
  </si>
  <si>
    <t>275313611.S</t>
  </si>
  <si>
    <t xml:space="preserve">Betón základových pätiek tr. C 16/20 </t>
  </si>
  <si>
    <t xml:space="preserve">Betón základových pätiek tr. C 16/20 - oplotenie   </t>
  </si>
  <si>
    <t>275313612.S</t>
  </si>
  <si>
    <t xml:space="preserve">Betón základového pásu, tr. C 16/20 - posuvná brána   </t>
  </si>
  <si>
    <t>451573111</t>
  </si>
  <si>
    <t xml:space="preserve">Lôžko pod základové pätky z piesku a štrkopiesku do 63 mm   </t>
  </si>
  <si>
    <t>581530000500.S</t>
  </si>
  <si>
    <t xml:space="preserve">Piesok, frakcia 0,3-0,8 mm   </t>
  </si>
  <si>
    <t>338171111.S</t>
  </si>
  <si>
    <t xml:space="preserve">Oceľový stĺp dl, 4000 mm, kruhový priemer 60 mm   </t>
  </si>
  <si>
    <t>553510023000.S</t>
  </si>
  <si>
    <t xml:space="preserve">Stĺpik, d 48 mm, výška 2,5 m, výška pletiva 2 m, poplastovaný s PVC čiapkou, pre pletivo v rolkách   </t>
  </si>
  <si>
    <t>338171121.S</t>
  </si>
  <si>
    <t xml:space="preserve">Osadzovanie stĺpika oceľového plotového výšky nad 2 m so zaliatím cementovou maltou do vynechaných otvorov   </t>
  </si>
  <si>
    <t>553510022000.S</t>
  </si>
  <si>
    <t xml:space="preserve">Stĺpik, d 38 mm, výška 2,5 m, výška pletiva 1,8 m, pozinkovaný s PVC čiapkou, pre pletivo v rolkách   </t>
  </si>
  <si>
    <t>338172111.S</t>
  </si>
  <si>
    <t xml:space="preserve">Oceľová vzpera dl. 400 mm, štvorcový priemer 30 mm, so zváraním   </t>
  </si>
  <si>
    <t>553510023300.S</t>
  </si>
  <si>
    <t xml:space="preserve">Vzpera, d 38 mm, výška 2,5 m, výška pletiva 2 m, poplastovaná, pre pletivo v rolkách   </t>
  </si>
  <si>
    <t xml:space="preserve">Osadzovanie vzpery oceľovej plotovej so zaliatím cementovou maltou do vynechaných otvorov   </t>
  </si>
  <si>
    <t>553510022000</t>
  </si>
  <si>
    <t xml:space="preserve">Stĺpik-vzpera, d 38 mm, výška 2,2 m, výška pletiva 1,8 m, pozinkovaný s PVC čiapkou, pre pletivo v rolkách, DIRICKX   </t>
  </si>
  <si>
    <t>348942111.S</t>
  </si>
  <si>
    <t xml:space="preserve">Zábradlie oceľové osadené do betónovej pätky, priemer 80 mm   </t>
  </si>
  <si>
    <t>553560007100</t>
  </si>
  <si>
    <t xml:space="preserve">Zábradlie oceľové, priemer 80 mm   </t>
  </si>
  <si>
    <t xml:space="preserve">Cena nezahŕňa:kotviacie prvky, spodnú stavbu. Štandardná farebnosť zábradlia: RAL9006 strieborná svetlý hliník, 9007 strieborná tmavší hliník, 7016 antracitová šedá, 5002 ultramarínová modrá, 9005 sýta čierna.   </t>
  </si>
  <si>
    <t>767911130.S</t>
  </si>
  <si>
    <t xml:space="preserve">Montáž oplotenia strojového pletiva, s výškou nad 1,6 m   </t>
  </si>
  <si>
    <t>313290002800.S</t>
  </si>
  <si>
    <t xml:space="preserve">Pletivo pozinkované pletené štvorhranné, oko 60 mm, drôt d 2 mm, vxl 1,8x25 m, bez napínacieho drôtu   </t>
  </si>
  <si>
    <t>156140002600.S</t>
  </si>
  <si>
    <t xml:space="preserve">Drôt napínací pozinkovaný d 3 mm, dĺžka 78 m   </t>
  </si>
  <si>
    <t xml:space="preserve">Príchytka na stĺpik   </t>
  </si>
  <si>
    <t xml:space="preserve">Ostatné konštrukcie a práce   </t>
  </si>
  <si>
    <t>936104211.S</t>
  </si>
  <si>
    <t xml:space="preserve">Osadenie odpadkového koša do betonovej pätky   </t>
  </si>
  <si>
    <t>553560003900.S</t>
  </si>
  <si>
    <t xml:space="preserve">Kôš odpadkový 65 l, štvorcový pôdorys, oceľová kostra opláštená-antracit drevenými lamelami z tropického dreva, výšky 1075 mm, strieška, popolník   </t>
  </si>
  <si>
    <t>936124121.S</t>
  </si>
  <si>
    <t xml:space="preserve">Osadenie parkovej lavičky so zabetonováním nôh   </t>
  </si>
  <si>
    <t>553560002400.S</t>
  </si>
  <si>
    <t xml:space="preserve">Lavička parková s operadlom, oceľová konštrukcia-antracit, sedadlo a operadlo z lamiel z tropického dreva-farba biela, dĺžky 1805 mm   </t>
  </si>
  <si>
    <t>593860000200.S</t>
  </si>
  <si>
    <t xml:space="preserve">Hliníkový stožiar, dl. 10,088 m, s príslušenstvom na vytiahnutie vlajky   </t>
  </si>
  <si>
    <t>184201111.S</t>
  </si>
  <si>
    <t xml:space="preserve">Výsadba stromov, hĺbenie jamy v rovine alebo sahu do 1:5   </t>
  </si>
  <si>
    <t>026610005300.S</t>
  </si>
  <si>
    <t xml:space="preserve">Drevina ihličnatá Tuja západná - Thuja occidentalis, solitérne vzpriameno rastúca   </t>
  </si>
  <si>
    <t>767651210.S</t>
  </si>
  <si>
    <t xml:space="preserve">Montáž brány jednokrídlovej posuvnej, osadená do oceľových stĺpikov, pohon   </t>
  </si>
  <si>
    <t>385330000200.S</t>
  </si>
  <si>
    <t xml:space="preserve">Brána posuvná, rozmer 5x1,5 m   </t>
  </si>
  <si>
    <t>359210002100.S</t>
  </si>
  <si>
    <t xml:space="preserve">Elektrický pohon na posuvnú bránu dl. 5m   </t>
  </si>
  <si>
    <t xml:space="preserve">Práce a dodávky M   </t>
  </si>
  <si>
    <t xml:space="preserve">Elektromontáže   </t>
  </si>
  <si>
    <t>210010601.S</t>
  </si>
  <si>
    <t xml:space="preserve">Chránička delená elektroinštalačná bezhalogénová z HDPE, D 110 uložená voľne   </t>
  </si>
  <si>
    <t>286130071700.S</t>
  </si>
  <si>
    <t xml:space="preserve">Chránička delená DN 110, HDPE   </t>
  </si>
  <si>
    <t>210800117.S</t>
  </si>
  <si>
    <t xml:space="preserve">Kábel medený uložený voľne CYKY-J 4x10 mm2   </t>
  </si>
  <si>
    <t>341110001700.S</t>
  </si>
  <si>
    <t xml:space="preserve">Kábel medený CYKY 4x10 mm2   </t>
  </si>
  <si>
    <t>998151111.S</t>
  </si>
  <si>
    <t xml:space="preserve">Presun hmôt, odpad   </t>
  </si>
  <si>
    <t>783</t>
  </si>
  <si>
    <t xml:space="preserve">Nátery   </t>
  </si>
  <si>
    <t>775591900.S</t>
  </si>
  <si>
    <t xml:space="preserve">Brúsenie a opravy oceľových konštrukcií - ručné základné   </t>
  </si>
  <si>
    <t>783125730.S</t>
  </si>
  <si>
    <t xml:space="preserve">Nátery existujúcich oceľových konštrukcií   </t>
  </si>
  <si>
    <t xml:space="preserve">Zemné práce pri extr.mont.prácach   </t>
  </si>
  <si>
    <t>460490012</t>
  </si>
  <si>
    <t xml:space="preserve">Rozvinutie a uloženie výstražnej fólie z PVC do ryhy,šírka 33 cm   </t>
  </si>
  <si>
    <t xml:space="preserve">946   </t>
  </si>
  <si>
    <t>2830002000</t>
  </si>
  <si>
    <t xml:space="preserve">Fólia červená v m   </t>
  </si>
  <si>
    <t xml:space="preserve">283   </t>
  </si>
  <si>
    <t xml:space="preserve">(20*(0,5*0,5*0,5))*2   </t>
  </si>
  <si>
    <t xml:space="preserve">(238+56)*(0,4*0,4*0,9)   </t>
  </si>
  <si>
    <t xml:space="preserve">6*(0,5*0,5*0,5)   </t>
  </si>
  <si>
    <t xml:space="preserve">5*(2*2*2)   </t>
  </si>
  <si>
    <t xml:space="preserve">(6*(0,4*0,4*1))   </t>
  </si>
  <si>
    <t xml:space="preserve">170*(0,5*0,5*0,5)   </t>
  </si>
  <si>
    <t xml:space="preserve">8*(1*1*1,5)   </t>
  </si>
  <si>
    <t xml:space="preserve">(1,5*0,4)*0,9   </t>
  </si>
  <si>
    <t xml:space="preserve">(0,5*0,5)*135,2   </t>
  </si>
  <si>
    <t xml:space="preserve">5+0,75+1,25+0,96+21,25+12   </t>
  </si>
  <si>
    <t xml:space="preserve">(42,336+0,54+33,8)-16,9   </t>
  </si>
  <si>
    <t xml:space="preserve">(20*2)*(0,5*0,5*0,05)   </t>
  </si>
  <si>
    <t xml:space="preserve">6*(0,5*0,5*0,05)   </t>
  </si>
  <si>
    <t xml:space="preserve">5*(0,5*0,5*0,05)   </t>
  </si>
  <si>
    <t xml:space="preserve">170*(0,5*0,5*0,05)   </t>
  </si>
  <si>
    <t xml:space="preserve">8*(1*1*0,05)   </t>
  </si>
  <si>
    <t xml:space="preserve">(0,25*0,5)*135,2   </t>
  </si>
  <si>
    <t>Výstuž základových pásov z ocele 10505-priemer 16</t>
  </si>
  <si>
    <t>5*(75,4*1,58)/1000</t>
  </si>
  <si>
    <t xml:space="preserve">Betón základových pätiek tr. C 16/20   </t>
  </si>
  <si>
    <t xml:space="preserve">5*(0,5*0,5*1)   </t>
  </si>
  <si>
    <t xml:space="preserve">(238+8)*(0,4*0,4*0,9)   </t>
  </si>
  <si>
    <t xml:space="preserve">Lôžko pod potrubie, stoky a drobné objekty, v otvorenom výkope z piesku a štrkopiesku do 63 mm   </t>
  </si>
  <si>
    <t xml:space="preserve">135,2*0,5*0,25   </t>
  </si>
  <si>
    <t xml:space="preserve">(135,2*0,5*0,25)*2   </t>
  </si>
  <si>
    <t xml:space="preserve">3*8   </t>
  </si>
  <si>
    <t xml:space="preserve">((24*4)*6,82)/1000   </t>
  </si>
  <si>
    <t xml:space="preserve">8*4   </t>
  </si>
  <si>
    <t xml:space="preserve">((12*0,4)*4,39)/1000   </t>
  </si>
  <si>
    <t xml:space="preserve">340   </t>
  </si>
  <si>
    <t xml:space="preserve">0,9*170   </t>
  </si>
  <si>
    <t xml:space="preserve">(493*12,8)/1000   </t>
  </si>
  <si>
    <t xml:space="preserve">600 * 0,04   </t>
  </si>
  <si>
    <t xml:space="preserve">8*3   </t>
  </si>
  <si>
    <t xml:space="preserve">238*3   </t>
  </si>
  <si>
    <t xml:space="preserve">Tribúnové sedadlá, sklopné, ukotvené do podlahy, čalúnenie umelá koža   </t>
  </si>
  <si>
    <t xml:space="preserve">5   </t>
  </si>
  <si>
    <t>936104219.S</t>
  </si>
  <si>
    <t xml:space="preserve">Tribúnové sedadlá, sklápacie, poťah umelá koža do ečxteriéru   </t>
  </si>
  <si>
    <t xml:space="preserve">((1,8*5)*2)*3   </t>
  </si>
  <si>
    <t xml:space="preserve">135,2   </t>
  </si>
  <si>
    <t xml:space="preserve">Stĺpik, priemer 60 mm, dĺžka 4000mm   </t>
  </si>
  <si>
    <t xml:space="preserve">6*4   </t>
  </si>
  <si>
    <t xml:space="preserve">Sieť ochranná, oko 45x45 mm, farba: zelená   </t>
  </si>
  <si>
    <t xml:space="preserve">(20*4)*4   </t>
  </si>
  <si>
    <t>Ing. Vladimír Gašpierik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</si>
</sst>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_*&quot;€&quot;;\-#,##0_*&quot;€&quot;"/>
    <numFmt numFmtId="165" formatCode="_-* #,##0.00\ &quot;€&quot;_-;\-* #,##0.00\ &quot;€&quot;_-;_-* &quot;-&quot;??\ &quot;€&quot;_-;_-@"/>
    <numFmt numFmtId="166" formatCode="#,##0.000;\-#,##0.000"/>
    <numFmt numFmtId="167" formatCode="#,##0.00_ ;\-#,##0.00\ "/>
    <numFmt numFmtId="168" formatCode="#,##0.00;\-#,##0.00"/>
    <numFmt numFmtId="169" formatCode="#,##0.00\ [$€-1]"/>
    <numFmt numFmtId="170" formatCode="00.00"/>
  </numFmts>
  <fonts count="71">
    <font>
      <sz val="8"/>
      <color rgb="FF000000"/>
      <name val="Open Sans"/>
    </font>
    <font>
      <sz val="10"/>
      <color theme="1"/>
      <name val="Arial"/>
      <family val="2"/>
    </font>
    <font>
      <sz val="8"/>
      <color theme="1"/>
      <name val="Open Sans"/>
    </font>
    <font>
      <b/>
      <sz val="14"/>
      <color rgb="FFFF0000"/>
      <name val="Arial ce"/>
    </font>
    <font>
      <b/>
      <i/>
      <sz val="7"/>
      <color rgb="FFFF0000"/>
      <name val="Arial ce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Open Sans"/>
    </font>
    <font>
      <sz val="8"/>
      <color theme="1"/>
      <name val="Arial ce"/>
    </font>
    <font>
      <b/>
      <sz val="10"/>
      <color theme="1"/>
      <name val="Arial"/>
      <family val="2"/>
    </font>
    <font>
      <sz val="10"/>
      <color theme="1"/>
      <name val="Arial ce"/>
    </font>
    <font>
      <b/>
      <sz val="10"/>
      <color theme="1"/>
      <name val="Arial ce"/>
    </font>
    <font>
      <b/>
      <sz val="12"/>
      <color theme="1"/>
      <name val="Arial"/>
      <family val="2"/>
    </font>
    <font>
      <b/>
      <sz val="7"/>
      <color theme="1"/>
      <name val="Arial"/>
      <family val="2"/>
    </font>
    <font>
      <sz val="7"/>
      <color theme="1"/>
      <name val="Arial ce"/>
    </font>
    <font>
      <sz val="7"/>
      <color theme="1"/>
      <name val="Arial"/>
      <family val="2"/>
    </font>
    <font>
      <b/>
      <sz val="14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 ce"/>
    </font>
    <font>
      <sz val="9"/>
      <color theme="1"/>
      <name val="Open Sans"/>
    </font>
    <font>
      <b/>
      <sz val="9"/>
      <color theme="1"/>
      <name val="Arial ce"/>
    </font>
    <font>
      <b/>
      <sz val="8"/>
      <color rgb="FF0000FF"/>
      <name val="Arial ce"/>
    </font>
    <font>
      <b/>
      <sz val="8"/>
      <color rgb="FF0000FF"/>
      <name val="Arial"/>
      <family val="2"/>
    </font>
    <font>
      <b/>
      <sz val="8"/>
      <color rgb="FFFF0000"/>
      <name val="Open Sans"/>
    </font>
    <font>
      <b/>
      <sz val="14"/>
      <color theme="1"/>
      <name val="Arial ce"/>
    </font>
    <font>
      <sz val="8"/>
      <color theme="1"/>
      <name val="Arimo"/>
    </font>
    <font>
      <b/>
      <sz val="11"/>
      <color rgb="FF000080"/>
      <name val="Arial ce"/>
    </font>
    <font>
      <b/>
      <sz val="10"/>
      <color rgb="FF000080"/>
      <name val="Arial ce"/>
    </font>
    <font>
      <b/>
      <sz val="10"/>
      <color rgb="FF0000FF"/>
      <name val="Arial ce"/>
    </font>
    <font>
      <i/>
      <sz val="8"/>
      <color rgb="FF0000FF"/>
      <name val="Arial ce"/>
    </font>
    <font>
      <i/>
      <sz val="7"/>
      <color theme="1"/>
      <name val="Arial ce"/>
    </font>
    <font>
      <i/>
      <sz val="7"/>
      <color theme="1"/>
      <name val="Arial"/>
      <family val="2"/>
    </font>
    <font>
      <sz val="8"/>
      <color rgb="FFFF0000"/>
      <name val="Arial ce"/>
    </font>
    <font>
      <i/>
      <sz val="8"/>
      <color rgb="FFFF0000"/>
      <name val="Arial ce"/>
    </font>
    <font>
      <i/>
      <sz val="8"/>
      <color rgb="FF0000FF"/>
      <name val="Arial"/>
      <family val="2"/>
    </font>
    <font>
      <sz val="8"/>
      <color rgb="FFFF0000"/>
      <name val="Open Sans"/>
    </font>
    <font>
      <sz val="8"/>
      <color rgb="FF000000"/>
      <name val="Arial ce"/>
    </font>
    <font>
      <sz val="8"/>
      <color rgb="FF000000"/>
      <name val="Arial"/>
      <family val="2"/>
    </font>
    <font>
      <b/>
      <sz val="10"/>
      <color rgb="FF0000FF"/>
      <name val="Arial"/>
      <family val="2"/>
    </font>
    <font>
      <sz val="8"/>
      <color theme="1"/>
      <name val="&quot;Arial CE&quot;"/>
    </font>
    <font>
      <b/>
      <sz val="10"/>
      <color rgb="FF3366FF"/>
      <name val="Arial ce"/>
    </font>
    <font>
      <b/>
      <sz val="11"/>
      <color rgb="FF000080"/>
      <name val="Arial"/>
      <family val="2"/>
    </font>
    <font>
      <sz val="11"/>
      <color rgb="FF000000"/>
      <name val="Arial"/>
      <family val="2"/>
    </font>
    <font>
      <sz val="8"/>
      <color rgb="FFFF0000"/>
      <name val="Arial"/>
      <family val="2"/>
    </font>
    <font>
      <b/>
      <sz val="11"/>
      <color theme="1"/>
      <name val="Arial ce"/>
    </font>
    <font>
      <b/>
      <sz val="8"/>
      <color theme="1"/>
      <name val="Arial ce"/>
    </font>
    <font>
      <sz val="7"/>
      <color theme="1"/>
      <name val="Arimo"/>
    </font>
    <font>
      <sz val="7"/>
      <color theme="1"/>
      <name val="Open Sans"/>
    </font>
    <font>
      <sz val="8"/>
      <color rgb="FF800080"/>
      <name val="Arial ce"/>
    </font>
    <font>
      <sz val="8"/>
      <color rgb="FF333333"/>
      <name val="Arial ce"/>
    </font>
    <font>
      <sz val="8"/>
      <color rgb="FF993366"/>
      <name val="Arial ce"/>
    </font>
    <font>
      <b/>
      <sz val="10"/>
      <color rgb="FF000080"/>
      <name val="Arial"/>
      <family val="2"/>
    </font>
    <font>
      <sz val="18"/>
      <color rgb="FFFF0000"/>
      <name val="Arial"/>
      <family val="2"/>
    </font>
    <font>
      <i/>
      <sz val="8"/>
      <color theme="1"/>
      <name val="Arial"/>
      <family val="2"/>
    </font>
    <font>
      <i/>
      <sz val="8"/>
      <color theme="1"/>
      <name val="&quot;Open Sans&quot;"/>
    </font>
    <font>
      <sz val="8"/>
      <color theme="1"/>
      <name val="Calibri"/>
      <family val="2"/>
    </font>
    <font>
      <i/>
      <sz val="8"/>
      <color rgb="FF0000D4"/>
      <name val="Arial"/>
      <family val="2"/>
    </font>
    <font>
      <sz val="8"/>
      <color theme="1"/>
      <name val="Helvetica Neue"/>
      <family val="2"/>
    </font>
    <font>
      <b/>
      <sz val="8"/>
      <color rgb="FF000080"/>
      <name val="&quot;Arial CE&quot;"/>
    </font>
    <font>
      <i/>
      <sz val="8"/>
      <color rgb="FF0000FF"/>
      <name val="&quot;Arial CE&quot;"/>
    </font>
    <font>
      <b/>
      <sz val="8"/>
      <color rgb="FF000080"/>
      <name val="Arial"/>
      <family val="2"/>
    </font>
    <font>
      <b/>
      <sz val="11"/>
      <color rgb="FF000080"/>
      <name val="&quot;Arial CE&quot;"/>
    </font>
    <font>
      <b/>
      <sz val="11"/>
      <color theme="1"/>
      <name val="&quot;Arial CE&quot;"/>
    </font>
    <font>
      <sz val="12"/>
      <color rgb="FFFF0000"/>
      <name val="Open Sans"/>
    </font>
    <font>
      <b/>
      <sz val="11"/>
      <color theme="1"/>
      <name val="Arial"/>
      <family val="2"/>
    </font>
    <font>
      <sz val="10"/>
      <color rgb="FFFF0000"/>
      <name val="Open Sans"/>
    </font>
    <font>
      <sz val="8"/>
      <color rgb="FF333333"/>
      <name val="Arial"/>
      <family val="2"/>
    </font>
    <font>
      <i/>
      <sz val="8"/>
      <color rgb="FF333399"/>
      <name val="Arial"/>
      <family val="2"/>
    </font>
    <font>
      <sz val="8"/>
      <color theme="1"/>
      <name val="Microsoft Sans Serif"/>
      <family val="2"/>
    </font>
    <font>
      <sz val="8"/>
      <color theme="1"/>
      <name val="Lucida Sans Unicode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</fills>
  <borders count="6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399">
    <xf numFmtId="0" fontId="0" fillId="0" borderId="0" xfId="0" applyFont="1" applyAlignment="1">
      <alignment vertical="top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2" fillId="0" borderId="0" xfId="0" applyFont="1" applyAlignment="1">
      <alignment horizontal="left" vertical="top"/>
    </xf>
    <xf numFmtId="0" fontId="1" fillId="0" borderId="4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8" fillId="0" borderId="17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top"/>
    </xf>
    <xf numFmtId="0" fontId="5" fillId="0" borderId="18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9" fillId="0" borderId="24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27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10" fillId="0" borderId="29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32" xfId="0" applyFont="1" applyBorder="1" applyAlignment="1">
      <alignment horizontal="left" vertical="center"/>
    </xf>
    <xf numFmtId="0" fontId="1" fillId="0" borderId="33" xfId="0" applyFont="1" applyBorder="1" applyAlignment="1">
      <alignment horizontal="left" vertical="center"/>
    </xf>
    <xf numFmtId="37" fontId="1" fillId="0" borderId="34" xfId="0" applyNumberFormat="1" applyFont="1" applyBorder="1" applyAlignment="1">
      <alignment horizontal="right" vertical="center"/>
    </xf>
    <xf numFmtId="37" fontId="1" fillId="0" borderId="35" xfId="0" applyNumberFormat="1" applyFont="1" applyBorder="1" applyAlignment="1">
      <alignment horizontal="right" vertical="center"/>
    </xf>
    <xf numFmtId="0" fontId="1" fillId="0" borderId="34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164" fontId="1" fillId="0" borderId="35" xfId="0" applyNumberFormat="1" applyFont="1" applyBorder="1" applyAlignment="1">
      <alignment horizontal="right" vertical="center"/>
    </xf>
    <xf numFmtId="37" fontId="1" fillId="0" borderId="33" xfId="0" applyNumberFormat="1" applyFont="1" applyBorder="1" applyAlignment="1">
      <alignment horizontal="right" vertical="center"/>
    </xf>
    <xf numFmtId="0" fontId="1" fillId="0" borderId="36" xfId="0" applyFont="1" applyBorder="1" applyAlignment="1">
      <alignment horizontal="left" vertical="center"/>
    </xf>
    <xf numFmtId="0" fontId="9" fillId="0" borderId="23" xfId="0" applyFont="1" applyBorder="1" applyAlignment="1">
      <alignment horizontal="left" vertical="center"/>
    </xf>
    <xf numFmtId="0" fontId="11" fillId="0" borderId="24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/>
    </xf>
    <xf numFmtId="0" fontId="9" fillId="0" borderId="25" xfId="0" applyFont="1" applyBorder="1" applyAlignment="1">
      <alignment horizontal="left" vertical="center"/>
    </xf>
    <xf numFmtId="0" fontId="12" fillId="0" borderId="26" xfId="0" applyFont="1" applyBorder="1" applyAlignment="1">
      <alignment horizontal="left" vertical="center"/>
    </xf>
    <xf numFmtId="0" fontId="9" fillId="0" borderId="28" xfId="0" applyFont="1" applyBorder="1" applyAlignment="1">
      <alignment horizontal="left" vertical="center"/>
    </xf>
    <xf numFmtId="0" fontId="9" fillId="0" borderId="29" xfId="0" applyFont="1" applyBorder="1" applyAlignment="1">
      <alignment horizontal="left" vertical="center"/>
    </xf>
    <xf numFmtId="0" fontId="9" fillId="0" borderId="27" xfId="0" applyFont="1" applyBorder="1" applyAlignment="1">
      <alignment horizontal="left" vertical="center"/>
    </xf>
    <xf numFmtId="0" fontId="13" fillId="0" borderId="31" xfId="0" applyFont="1" applyBorder="1" applyAlignment="1">
      <alignment horizontal="left" vertical="center"/>
    </xf>
    <xf numFmtId="0" fontId="9" fillId="0" borderId="31" xfId="0" applyFont="1" applyBorder="1" applyAlignment="1">
      <alignment horizontal="left" vertical="center"/>
    </xf>
    <xf numFmtId="0" fontId="9" fillId="0" borderId="30" xfId="0" applyFont="1" applyBorder="1" applyAlignment="1">
      <alignment horizontal="left" vertical="center"/>
    </xf>
    <xf numFmtId="0" fontId="5" fillId="0" borderId="37" xfId="0" applyFont="1" applyBorder="1" applyAlignment="1">
      <alignment horizontal="center" vertical="center"/>
    </xf>
    <xf numFmtId="0" fontId="9" fillId="0" borderId="38" xfId="0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39" fontId="10" fillId="0" borderId="41" xfId="0" applyNumberFormat="1" applyFont="1" applyBorder="1" applyAlignment="1">
      <alignment horizontal="right" vertical="center"/>
    </xf>
    <xf numFmtId="0" fontId="1" fillId="0" borderId="42" xfId="0" applyFont="1" applyBorder="1" applyAlignment="1">
      <alignment horizontal="left" vertical="center"/>
    </xf>
    <xf numFmtId="0" fontId="5" fillId="0" borderId="4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39" fontId="1" fillId="0" borderId="41" xfId="0" applyNumberFormat="1" applyFont="1" applyBorder="1" applyAlignment="1">
      <alignment horizontal="left" vertical="center"/>
    </xf>
    <xf numFmtId="0" fontId="8" fillId="0" borderId="41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2" fontId="14" fillId="0" borderId="44" xfId="0" applyNumberFormat="1" applyFont="1" applyBorder="1" applyAlignment="1">
      <alignment horizontal="right" vertical="center"/>
    </xf>
    <xf numFmtId="0" fontId="9" fillId="0" borderId="45" xfId="0" applyFont="1" applyBorder="1" applyAlignment="1">
      <alignment horizontal="left" vertical="center"/>
    </xf>
    <xf numFmtId="0" fontId="1" fillId="0" borderId="46" xfId="0" applyFont="1" applyBorder="1" applyAlignment="1">
      <alignment horizontal="left" vertical="center"/>
    </xf>
    <xf numFmtId="0" fontId="8" fillId="0" borderId="44" xfId="0" applyFont="1" applyBorder="1" applyAlignment="1">
      <alignment horizontal="left" vertical="center"/>
    </xf>
    <xf numFmtId="0" fontId="5" fillId="0" borderId="47" xfId="0" applyFont="1" applyBorder="1" applyAlignment="1">
      <alignment horizontal="center" vertical="center"/>
    </xf>
    <xf numFmtId="0" fontId="5" fillId="0" borderId="44" xfId="0" applyFont="1" applyBorder="1" applyAlignment="1">
      <alignment horizontal="left" vertical="center"/>
    </xf>
    <xf numFmtId="2" fontId="14" fillId="0" borderId="43" xfId="0" applyNumberFormat="1" applyFont="1" applyBorder="1" applyAlignment="1">
      <alignment horizontal="right" vertical="center"/>
    </xf>
    <xf numFmtId="0" fontId="6" fillId="0" borderId="41" xfId="0" applyFont="1" applyBorder="1" applyAlignment="1">
      <alignment horizontal="left" vertical="center"/>
    </xf>
    <xf numFmtId="0" fontId="5" fillId="0" borderId="48" xfId="0" applyFont="1" applyBorder="1" applyAlignment="1">
      <alignment horizontal="center" vertical="center"/>
    </xf>
    <xf numFmtId="0" fontId="5" fillId="0" borderId="35" xfId="0" applyFont="1" applyBorder="1" applyAlignment="1">
      <alignment horizontal="left" vertical="center"/>
    </xf>
    <xf numFmtId="39" fontId="10" fillId="0" borderId="35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center"/>
    </xf>
    <xf numFmtId="0" fontId="1" fillId="0" borderId="49" xfId="0" applyFont="1" applyBorder="1" applyAlignment="1">
      <alignment horizontal="left" vertical="center"/>
    </xf>
    <xf numFmtId="0" fontId="1" fillId="0" borderId="50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0" fontId="1" fillId="0" borderId="52" xfId="0" applyFont="1" applyBorder="1" applyAlignment="1">
      <alignment horizontal="left" vertical="center"/>
    </xf>
    <xf numFmtId="2" fontId="14" fillId="0" borderId="0" xfId="0" applyNumberFormat="1" applyFont="1" applyAlignment="1">
      <alignment horizontal="right" vertical="center"/>
    </xf>
    <xf numFmtId="0" fontId="1" fillId="0" borderId="5" xfId="0" applyFont="1" applyBorder="1" applyAlignment="1">
      <alignment horizontal="left" vertical="center"/>
    </xf>
    <xf numFmtId="0" fontId="5" fillId="0" borderId="53" xfId="0" applyFont="1" applyBorder="1" applyAlignment="1">
      <alignment horizontal="left"/>
    </xf>
    <xf numFmtId="0" fontId="5" fillId="0" borderId="45" xfId="0" applyFont="1" applyBorder="1" applyAlignment="1">
      <alignment horizontal="left"/>
    </xf>
    <xf numFmtId="2" fontId="14" fillId="0" borderId="30" xfId="0" applyNumberFormat="1" applyFont="1" applyBorder="1" applyAlignment="1">
      <alignment horizontal="right" vertical="center"/>
    </xf>
    <xf numFmtId="0" fontId="1" fillId="0" borderId="54" xfId="0" applyFont="1" applyBorder="1" applyAlignment="1">
      <alignment horizontal="left" vertical="center"/>
    </xf>
    <xf numFmtId="0" fontId="8" fillId="0" borderId="41" xfId="0" applyFont="1" applyBorder="1" applyAlignment="1">
      <alignment horizontal="left" vertical="center" wrapText="1"/>
    </xf>
    <xf numFmtId="2" fontId="8" fillId="0" borderId="44" xfId="0" applyNumberFormat="1" applyFont="1" applyBorder="1" applyAlignment="1">
      <alignment horizontal="right" vertical="center"/>
    </xf>
    <xf numFmtId="0" fontId="5" fillId="0" borderId="30" xfId="0" applyFont="1" applyBorder="1" applyAlignment="1">
      <alignment horizontal="center" vertical="center"/>
    </xf>
    <xf numFmtId="39" fontId="8" fillId="0" borderId="44" xfId="0" applyNumberFormat="1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39" fontId="10" fillId="0" borderId="45" xfId="0" applyNumberFormat="1" applyFont="1" applyBorder="1" applyAlignment="1">
      <alignment horizontal="right" vertical="center"/>
    </xf>
    <xf numFmtId="0" fontId="13" fillId="0" borderId="55" xfId="0" applyFont="1" applyBorder="1" applyAlignment="1">
      <alignment horizontal="left" vertical="top"/>
    </xf>
    <xf numFmtId="0" fontId="1" fillId="0" borderId="56" xfId="0" applyFont="1" applyBorder="1" applyAlignment="1">
      <alignment horizontal="left" vertical="center"/>
    </xf>
    <xf numFmtId="0" fontId="1" fillId="0" borderId="38" xfId="0" applyFont="1" applyBorder="1" applyAlignment="1">
      <alignment horizontal="left" vertical="center"/>
    </xf>
    <xf numFmtId="0" fontId="1" fillId="0" borderId="57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39" fontId="15" fillId="0" borderId="0" xfId="0" applyNumberFormat="1" applyFont="1" applyAlignment="1">
      <alignment horizontal="left"/>
    </xf>
    <xf numFmtId="0" fontId="9" fillId="0" borderId="4" xfId="0" applyFont="1" applyBorder="1" applyAlignment="1">
      <alignment horizontal="left" vertical="top"/>
    </xf>
    <xf numFmtId="0" fontId="9" fillId="0" borderId="0" xfId="0" applyFont="1" applyAlignment="1">
      <alignment horizontal="left" vertical="center"/>
    </xf>
    <xf numFmtId="39" fontId="11" fillId="0" borderId="35" xfId="0" applyNumberFormat="1" applyFont="1" applyBorder="1" applyAlignment="1">
      <alignment horizontal="right" vertical="center"/>
    </xf>
    <xf numFmtId="0" fontId="9" fillId="0" borderId="55" xfId="0" applyFont="1" applyBorder="1" applyAlignment="1">
      <alignment horizontal="left" vertical="top"/>
    </xf>
    <xf numFmtId="0" fontId="5" fillId="0" borderId="6" xfId="0" applyFont="1" applyBorder="1" applyAlignment="1">
      <alignment horizontal="left"/>
    </xf>
    <xf numFmtId="0" fontId="1" fillId="0" borderId="58" xfId="0" applyFont="1" applyBorder="1" applyAlignment="1">
      <alignment horizontal="left" vertical="center"/>
    </xf>
    <xf numFmtId="0" fontId="5" fillId="0" borderId="59" xfId="0" applyFont="1" applyBorder="1" applyAlignment="1">
      <alignment horizontal="left"/>
    </xf>
    <xf numFmtId="0" fontId="1" fillId="0" borderId="8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vertical="top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 vertical="top"/>
    </xf>
    <xf numFmtId="14" fontId="19" fillId="0" borderId="0" xfId="0" applyNumberFormat="1" applyFont="1" applyAlignment="1">
      <alignment horizontal="left"/>
    </xf>
    <xf numFmtId="0" fontId="6" fillId="2" borderId="60" xfId="0" applyFont="1" applyFill="1" applyBorder="1" applyAlignment="1">
      <alignment horizontal="center" vertical="center" wrapText="1"/>
    </xf>
    <xf numFmtId="0" fontId="21" fillId="0" borderId="60" xfId="0" applyFont="1" applyBorder="1" applyAlignment="1">
      <alignment horizontal="left" wrapText="1"/>
    </xf>
    <xf numFmtId="0" fontId="21" fillId="0" borderId="61" xfId="0" applyFont="1" applyBorder="1" applyAlignment="1">
      <alignment horizontal="left" wrapText="1"/>
    </xf>
    <xf numFmtId="165" fontId="21" fillId="0" borderId="60" xfId="0" applyNumberFormat="1" applyFont="1" applyBorder="1" applyAlignment="1">
      <alignment horizontal="right"/>
    </xf>
    <xf numFmtId="39" fontId="21" fillId="0" borderId="60" xfId="0" applyNumberFormat="1" applyFont="1" applyBorder="1" applyAlignment="1">
      <alignment horizontal="right"/>
    </xf>
    <xf numFmtId="39" fontId="21" fillId="0" borderId="25" xfId="0" applyNumberFormat="1" applyFont="1" applyBorder="1" applyAlignment="1">
      <alignment horizontal="right"/>
    </xf>
    <xf numFmtId="0" fontId="22" fillId="0" borderId="60" xfId="0" applyFont="1" applyBorder="1" applyAlignment="1">
      <alignment horizontal="left" wrapText="1"/>
    </xf>
    <xf numFmtId="0" fontId="23" fillId="0" borderId="62" xfId="0" applyFont="1" applyBorder="1" applyAlignment="1">
      <alignment horizontal="left" wrapText="1"/>
    </xf>
    <xf numFmtId="165" fontId="23" fillId="0" borderId="60" xfId="0" applyNumberFormat="1" applyFont="1" applyBorder="1" applyAlignment="1">
      <alignment horizontal="right"/>
    </xf>
    <xf numFmtId="165" fontId="22" fillId="0" borderId="60" xfId="0" applyNumberFormat="1" applyFont="1" applyBorder="1" applyAlignment="1">
      <alignment horizontal="right"/>
    </xf>
    <xf numFmtId="39" fontId="23" fillId="0" borderId="60" xfId="0" applyNumberFormat="1" applyFont="1" applyBorder="1" applyAlignment="1">
      <alignment horizontal="right"/>
    </xf>
    <xf numFmtId="2" fontId="23" fillId="0" borderId="25" xfId="0" applyNumberFormat="1" applyFont="1" applyBorder="1" applyAlignment="1">
      <alignment horizontal="right"/>
    </xf>
    <xf numFmtId="0" fontId="23" fillId="0" borderId="60" xfId="0" applyFont="1" applyBorder="1" applyAlignment="1">
      <alignment horizontal="left" wrapText="1"/>
    </xf>
    <xf numFmtId="39" fontId="22" fillId="0" borderId="60" xfId="0" applyNumberFormat="1" applyFont="1" applyBorder="1" applyAlignment="1">
      <alignment horizontal="right"/>
    </xf>
    <xf numFmtId="2" fontId="22" fillId="0" borderId="25" xfId="0" applyNumberFormat="1" applyFont="1" applyBorder="1" applyAlignment="1">
      <alignment horizontal="right"/>
    </xf>
    <xf numFmtId="0" fontId="23" fillId="0" borderId="60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165" fontId="21" fillId="0" borderId="0" xfId="0" applyNumberFormat="1" applyFont="1" applyAlignment="1">
      <alignment horizontal="right"/>
    </xf>
    <xf numFmtId="39" fontId="21" fillId="0" borderId="0" xfId="0" applyNumberFormat="1" applyFont="1" applyAlignment="1">
      <alignment horizontal="right"/>
    </xf>
    <xf numFmtId="0" fontId="24" fillId="0" borderId="0" xfId="0" applyFont="1" applyAlignment="1">
      <alignment horizontal="left" vertical="top"/>
    </xf>
    <xf numFmtId="0" fontId="21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0" fontId="8" fillId="0" borderId="0" xfId="0" applyFont="1" applyAlignment="1">
      <alignment horizontal="left" vertical="top" wrapText="1"/>
    </xf>
    <xf numFmtId="166" fontId="8" fillId="0" borderId="0" xfId="0" applyNumberFormat="1" applyFont="1" applyAlignment="1">
      <alignment horizontal="right" vertical="top"/>
    </xf>
    <xf numFmtId="39" fontId="8" fillId="0" borderId="0" xfId="0" applyNumberFormat="1" applyFont="1" applyAlignment="1">
      <alignment horizontal="right" vertical="top"/>
    </xf>
    <xf numFmtId="0" fontId="19" fillId="0" borderId="0" xfId="0" applyFont="1" applyAlignment="1">
      <alignment horizontal="left" vertical="top" wrapText="1"/>
    </xf>
    <xf numFmtId="39" fontId="19" fillId="0" borderId="0" xfId="0" applyNumberFormat="1" applyFont="1" applyAlignment="1">
      <alignment horizontal="right" vertical="top"/>
    </xf>
    <xf numFmtId="166" fontId="19" fillId="0" borderId="0" xfId="0" applyNumberFormat="1" applyFont="1" applyAlignment="1">
      <alignment horizontal="right" vertical="top"/>
    </xf>
    <xf numFmtId="0" fontId="26" fillId="2" borderId="60" xfId="0" applyFont="1" applyFill="1" applyBorder="1" applyAlignment="1">
      <alignment horizontal="center" vertical="center" wrapText="1"/>
    </xf>
    <xf numFmtId="37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left" wrapText="1"/>
    </xf>
    <xf numFmtId="166" fontId="27" fillId="0" borderId="0" xfId="0" applyNumberFormat="1" applyFont="1" applyAlignment="1">
      <alignment horizontal="right"/>
    </xf>
    <xf numFmtId="39" fontId="27" fillId="0" borderId="0" xfId="0" applyNumberFormat="1" applyFont="1" applyAlignment="1">
      <alignment horizontal="right"/>
    </xf>
    <xf numFmtId="39" fontId="27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left" vertical="top"/>
    </xf>
    <xf numFmtId="37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left" wrapText="1"/>
    </xf>
    <xf numFmtId="166" fontId="28" fillId="0" borderId="0" xfId="0" applyNumberFormat="1" applyFont="1" applyAlignment="1">
      <alignment horizontal="right"/>
    </xf>
    <xf numFmtId="39" fontId="28" fillId="0" borderId="0" xfId="0" applyNumberFormat="1" applyFont="1" applyAlignment="1">
      <alignment horizontal="right"/>
    </xf>
    <xf numFmtId="37" fontId="8" fillId="0" borderId="60" xfId="0" applyNumberFormat="1" applyFont="1" applyBorder="1" applyAlignment="1">
      <alignment horizontal="center"/>
    </xf>
    <xf numFmtId="0" fontId="8" fillId="0" borderId="60" xfId="0" applyFont="1" applyBorder="1" applyAlignment="1">
      <alignment horizontal="left" wrapText="1"/>
    </xf>
    <xf numFmtId="166" fontId="8" fillId="0" borderId="60" xfId="0" applyNumberFormat="1" applyFont="1" applyBorder="1" applyAlignment="1">
      <alignment horizontal="right"/>
    </xf>
    <xf numFmtId="39" fontId="8" fillId="0" borderId="60" xfId="0" applyNumberFormat="1" applyFont="1" applyBorder="1" applyAlignment="1">
      <alignment horizontal="right"/>
    </xf>
    <xf numFmtId="37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left" wrapText="1"/>
    </xf>
    <xf numFmtId="166" fontId="29" fillId="0" borderId="0" xfId="0" applyNumberFormat="1" applyFont="1" applyAlignment="1">
      <alignment horizontal="right"/>
    </xf>
    <xf numFmtId="39" fontId="29" fillId="0" borderId="0" xfId="0" applyNumberFormat="1" applyFont="1" applyAlignment="1">
      <alignment horizontal="right"/>
    </xf>
    <xf numFmtId="37" fontId="30" fillId="0" borderId="60" xfId="0" applyNumberFormat="1" applyFont="1" applyBorder="1" applyAlignment="1">
      <alignment horizontal="center"/>
    </xf>
    <xf numFmtId="0" fontId="30" fillId="0" borderId="60" xfId="0" applyFont="1" applyBorder="1" applyAlignment="1">
      <alignment horizontal="left" wrapText="1"/>
    </xf>
    <xf numFmtId="166" fontId="30" fillId="0" borderId="60" xfId="0" applyNumberFormat="1" applyFont="1" applyBorder="1" applyAlignment="1">
      <alignment horizontal="right"/>
    </xf>
    <xf numFmtId="39" fontId="30" fillId="0" borderId="60" xfId="0" applyNumberFormat="1" applyFont="1" applyBorder="1" applyAlignment="1">
      <alignment horizontal="right"/>
    </xf>
    <xf numFmtId="37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166" fontId="31" fillId="0" borderId="0" xfId="0" applyNumberFormat="1" applyFont="1" applyAlignment="1">
      <alignment horizontal="right" vertical="center"/>
    </xf>
    <xf numFmtId="39" fontId="32" fillId="0" borderId="0" xfId="0" applyNumberFormat="1" applyFont="1" applyAlignment="1">
      <alignment horizontal="right" vertical="center"/>
    </xf>
    <xf numFmtId="39" fontId="31" fillId="0" borderId="0" xfId="0" applyNumberFormat="1" applyFont="1" applyAlignment="1">
      <alignment horizontal="right" vertical="center"/>
    </xf>
    <xf numFmtId="0" fontId="5" fillId="0" borderId="60" xfId="0" applyFont="1" applyBorder="1" applyAlignment="1">
      <alignment horizontal="left" wrapText="1"/>
    </xf>
    <xf numFmtId="37" fontId="5" fillId="0" borderId="60" xfId="0" applyNumberFormat="1" applyFont="1" applyBorder="1" applyAlignment="1">
      <alignment horizontal="center"/>
    </xf>
    <xf numFmtId="39" fontId="5" fillId="0" borderId="60" xfId="0" applyNumberFormat="1" applyFont="1" applyBorder="1" applyAlignment="1">
      <alignment horizontal="right"/>
    </xf>
    <xf numFmtId="166" fontId="33" fillId="0" borderId="60" xfId="0" applyNumberFormat="1" applyFont="1" applyBorder="1" applyAlignment="1">
      <alignment horizontal="right"/>
    </xf>
    <xf numFmtId="166" fontId="34" fillId="0" borderId="60" xfId="0" applyNumberFormat="1" applyFont="1" applyBorder="1" applyAlignment="1">
      <alignment horizontal="right"/>
    </xf>
    <xf numFmtId="166" fontId="35" fillId="0" borderId="60" xfId="0" applyNumberFormat="1" applyFont="1" applyBorder="1" applyAlignment="1">
      <alignment horizontal="right"/>
    </xf>
    <xf numFmtId="166" fontId="5" fillId="0" borderId="60" xfId="0" applyNumberFormat="1" applyFont="1" applyBorder="1" applyAlignment="1">
      <alignment horizontal="right"/>
    </xf>
    <xf numFmtId="0" fontId="36" fillId="0" borderId="0" xfId="0" applyFont="1" applyAlignment="1">
      <alignment horizontal="left" vertical="top"/>
    </xf>
    <xf numFmtId="0" fontId="37" fillId="0" borderId="60" xfId="0" applyFont="1" applyBorder="1" applyAlignment="1">
      <alignment horizontal="left" wrapText="1"/>
    </xf>
    <xf numFmtId="0" fontId="38" fillId="0" borderId="60" xfId="0" applyFont="1" applyBorder="1" applyAlignment="1">
      <alignment horizontal="left" wrapText="1"/>
    </xf>
    <xf numFmtId="37" fontId="5" fillId="0" borderId="60" xfId="0" applyNumberFormat="1" applyFont="1" applyBorder="1" applyAlignment="1">
      <alignment horizontal="center"/>
    </xf>
    <xf numFmtId="0" fontId="39" fillId="0" borderId="0" xfId="0" applyFont="1" applyAlignment="1">
      <alignment horizontal="left" wrapText="1"/>
    </xf>
    <xf numFmtId="0" fontId="5" fillId="0" borderId="60" xfId="0" applyFont="1" applyBorder="1" applyAlignment="1">
      <alignment horizontal="left" wrapText="1"/>
    </xf>
    <xf numFmtId="0" fontId="2" fillId="0" borderId="63" xfId="0" applyFont="1" applyBorder="1" applyAlignment="1">
      <alignment horizontal="left" vertical="top"/>
    </xf>
    <xf numFmtId="0" fontId="2" fillId="3" borderId="0" xfId="0" applyFont="1" applyFill="1" applyAlignment="1">
      <alignment horizontal="left" vertical="top"/>
    </xf>
    <xf numFmtId="0" fontId="2" fillId="3" borderId="0" xfId="0" applyFont="1" applyFill="1" applyAlignment="1">
      <alignment horizontal="left" vertical="top"/>
    </xf>
    <xf numFmtId="166" fontId="5" fillId="0" borderId="60" xfId="0" applyNumberFormat="1" applyFont="1" applyBorder="1" applyAlignment="1">
      <alignment horizontal="right"/>
    </xf>
    <xf numFmtId="0" fontId="39" fillId="0" borderId="0" xfId="0" applyFont="1" applyAlignment="1">
      <alignment horizontal="left" wrapText="1"/>
    </xf>
    <xf numFmtId="0" fontId="5" fillId="0" borderId="60" xfId="0" applyFont="1" applyBorder="1" applyAlignment="1">
      <alignment horizontal="left"/>
    </xf>
    <xf numFmtId="166" fontId="5" fillId="0" borderId="60" xfId="0" applyNumberFormat="1" applyFont="1" applyBorder="1" applyAlignment="1">
      <alignment horizontal="right"/>
    </xf>
    <xf numFmtId="39" fontId="5" fillId="0" borderId="60" xfId="0" applyNumberFormat="1" applyFont="1" applyBorder="1" applyAlignment="1">
      <alignment horizontal="right"/>
    </xf>
    <xf numFmtId="0" fontId="2" fillId="0" borderId="64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35" fillId="0" borderId="60" xfId="0" applyFont="1" applyBorder="1" applyAlignment="1">
      <alignment horizontal="left"/>
    </xf>
    <xf numFmtId="166" fontId="35" fillId="0" borderId="60" xfId="0" applyNumberFormat="1" applyFont="1" applyBorder="1" applyAlignment="1">
      <alignment horizontal="right"/>
    </xf>
    <xf numFmtId="39" fontId="35" fillId="0" borderId="60" xfId="0" applyNumberFormat="1" applyFont="1" applyBorder="1" applyAlignment="1">
      <alignment horizontal="right"/>
    </xf>
    <xf numFmtId="0" fontId="35" fillId="0" borderId="60" xfId="0" applyFont="1" applyBorder="1" applyAlignment="1">
      <alignment horizontal="left"/>
    </xf>
    <xf numFmtId="0" fontId="5" fillId="0" borderId="60" xfId="0" applyFont="1" applyBorder="1" applyAlignment="1">
      <alignment horizontal="left" vertical="top"/>
    </xf>
    <xf numFmtId="0" fontId="5" fillId="0" borderId="60" xfId="0" applyFont="1" applyBorder="1" applyAlignment="1">
      <alignment horizontal="left" vertical="top"/>
    </xf>
    <xf numFmtId="166" fontId="5" fillId="0" borderId="60" xfId="0" applyNumberFormat="1" applyFont="1" applyBorder="1" applyAlignment="1">
      <alignment horizontal="right" vertical="top"/>
    </xf>
    <xf numFmtId="39" fontId="5" fillId="0" borderId="60" xfId="0" applyNumberFormat="1" applyFont="1" applyBorder="1" applyAlignment="1">
      <alignment horizontal="right" vertical="top"/>
    </xf>
    <xf numFmtId="0" fontId="40" fillId="0" borderId="60" xfId="0" applyFont="1" applyBorder="1" applyAlignment="1">
      <alignment horizontal="left" vertical="top"/>
    </xf>
    <xf numFmtId="39" fontId="5" fillId="0" borderId="60" xfId="0" applyNumberFormat="1" applyFont="1" applyBorder="1" applyAlignment="1">
      <alignment horizontal="right"/>
    </xf>
    <xf numFmtId="37" fontId="41" fillId="0" borderId="0" xfId="0" applyNumberFormat="1" applyFont="1" applyAlignment="1">
      <alignment horizontal="center"/>
    </xf>
    <xf numFmtId="0" fontId="41" fillId="0" borderId="0" xfId="0" applyFont="1" applyAlignment="1">
      <alignment horizontal="left" wrapText="1"/>
    </xf>
    <xf numFmtId="166" fontId="41" fillId="0" borderId="0" xfId="0" applyNumberFormat="1" applyFont="1" applyAlignment="1">
      <alignment horizontal="right"/>
    </xf>
    <xf numFmtId="39" fontId="41" fillId="0" borderId="0" xfId="0" applyNumberFormat="1" applyFont="1" applyAlignment="1">
      <alignment horizontal="right"/>
    </xf>
    <xf numFmtId="168" fontId="5" fillId="0" borderId="60" xfId="0" applyNumberFormat="1" applyFont="1" applyBorder="1" applyAlignment="1">
      <alignment horizontal="right"/>
    </xf>
    <xf numFmtId="37" fontId="35" fillId="0" borderId="60" xfId="0" applyNumberFormat="1" applyFont="1" applyBorder="1" applyAlignment="1">
      <alignment horizontal="center"/>
    </xf>
    <xf numFmtId="37" fontId="30" fillId="0" borderId="60" xfId="0" applyNumberFormat="1" applyFont="1" applyBorder="1" applyAlignment="1">
      <alignment horizontal="center"/>
    </xf>
    <xf numFmtId="166" fontId="35" fillId="0" borderId="60" xfId="0" applyNumberFormat="1" applyFont="1" applyBorder="1" applyAlignment="1">
      <alignment horizontal="right"/>
    </xf>
    <xf numFmtId="0" fontId="35" fillId="0" borderId="60" xfId="0" applyFont="1" applyBorder="1" applyAlignment="1">
      <alignment horizontal="left" wrapText="1"/>
    </xf>
    <xf numFmtId="39" fontId="35" fillId="0" borderId="60" xfId="0" applyNumberFormat="1" applyFont="1" applyBorder="1" applyAlignment="1">
      <alignment horizontal="right"/>
    </xf>
    <xf numFmtId="0" fontId="42" fillId="0" borderId="0" xfId="0" applyFont="1" applyAlignment="1">
      <alignment horizontal="left" wrapText="1"/>
    </xf>
    <xf numFmtId="39" fontId="42" fillId="0" borderId="0" xfId="0" applyNumberFormat="1" applyFont="1" applyAlignment="1">
      <alignment horizontal="right"/>
    </xf>
    <xf numFmtId="0" fontId="5" fillId="0" borderId="0" xfId="0" applyFont="1" applyAlignment="1">
      <alignment vertical="top"/>
    </xf>
    <xf numFmtId="166" fontId="43" fillId="2" borderId="63" xfId="0" applyNumberFormat="1" applyFont="1" applyFill="1" applyBorder="1" applyAlignment="1">
      <alignment vertical="top"/>
    </xf>
    <xf numFmtId="39" fontId="35" fillId="0" borderId="60" xfId="0" applyNumberFormat="1" applyFont="1" applyBorder="1" applyAlignment="1">
      <alignment horizontal="right"/>
    </xf>
    <xf numFmtId="0" fontId="2" fillId="4" borderId="63" xfId="0" applyFont="1" applyFill="1" applyBorder="1" applyAlignment="1">
      <alignment horizontal="left" vertical="top"/>
    </xf>
    <xf numFmtId="0" fontId="35" fillId="0" borderId="60" xfId="0" applyFont="1" applyBorder="1" applyAlignment="1">
      <alignment horizontal="left" wrapText="1"/>
    </xf>
    <xf numFmtId="0" fontId="36" fillId="4" borderId="63" xfId="0" applyFont="1" applyFill="1" applyBorder="1" applyAlignment="1">
      <alignment horizontal="left" vertical="top"/>
    </xf>
    <xf numFmtId="166" fontId="8" fillId="0" borderId="0" xfId="0" applyNumberFormat="1" applyFont="1" applyAlignment="1">
      <alignment horizontal="right"/>
    </xf>
    <xf numFmtId="166" fontId="44" fillId="0" borderId="0" xfId="0" applyNumberFormat="1" applyFont="1" applyAlignment="1">
      <alignment horizontal="right"/>
    </xf>
    <xf numFmtId="37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left" wrapText="1"/>
    </xf>
    <xf numFmtId="166" fontId="45" fillId="0" borderId="0" xfId="0" applyNumberFormat="1" applyFont="1" applyAlignment="1">
      <alignment horizontal="right"/>
    </xf>
    <xf numFmtId="39" fontId="45" fillId="0" borderId="0" xfId="0" applyNumberFormat="1" applyFont="1" applyAlignment="1">
      <alignment horizontal="right"/>
    </xf>
    <xf numFmtId="37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left" vertical="top" wrapText="1"/>
    </xf>
    <xf numFmtId="166" fontId="2" fillId="0" borderId="0" xfId="0" applyNumberFormat="1" applyFont="1" applyAlignment="1">
      <alignment horizontal="right" vertical="top"/>
    </xf>
    <xf numFmtId="39" fontId="2" fillId="0" borderId="0" xfId="0" applyNumberFormat="1" applyFont="1" applyAlignment="1">
      <alignment horizontal="right" vertical="top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39" fontId="8" fillId="0" borderId="0" xfId="0" applyNumberFormat="1" applyFont="1" applyAlignment="1">
      <alignment vertical="center"/>
    </xf>
    <xf numFmtId="0" fontId="5" fillId="2" borderId="60" xfId="0" applyFont="1" applyFill="1" applyBorder="1" applyAlignment="1">
      <alignment horizontal="center" vertical="center" wrapText="1"/>
    </xf>
    <xf numFmtId="0" fontId="47" fillId="2" borderId="60" xfId="0" applyFont="1" applyFill="1" applyBorder="1" applyAlignment="1">
      <alignment horizontal="center" vertical="center" wrapText="1"/>
    </xf>
    <xf numFmtId="0" fontId="48" fillId="2" borderId="60" xfId="0" applyFont="1" applyFill="1" applyBorder="1" applyAlignment="1">
      <alignment horizontal="center" vertical="center" wrapText="1"/>
    </xf>
    <xf numFmtId="37" fontId="27" fillId="0" borderId="0" xfId="0" applyNumberFormat="1" applyFont="1" applyAlignment="1">
      <alignment horizontal="right"/>
    </xf>
    <xf numFmtId="37" fontId="28" fillId="0" borderId="0" xfId="0" applyNumberFormat="1" applyFont="1" applyAlignment="1">
      <alignment horizontal="right"/>
    </xf>
    <xf numFmtId="37" fontId="8" fillId="0" borderId="60" xfId="0" applyNumberFormat="1" applyFont="1" applyBorder="1" applyAlignment="1">
      <alignment horizontal="right"/>
    </xf>
    <xf numFmtId="37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left" wrapText="1"/>
    </xf>
    <xf numFmtId="166" fontId="49" fillId="0" borderId="0" xfId="0" applyNumberFormat="1" applyFont="1" applyAlignment="1">
      <alignment horizontal="right"/>
    </xf>
    <xf numFmtId="39" fontId="49" fillId="0" borderId="0" xfId="0" applyNumberFormat="1" applyFont="1" applyAlignment="1">
      <alignment horizontal="right"/>
    </xf>
    <xf numFmtId="37" fontId="50" fillId="0" borderId="0" xfId="0" applyNumberFormat="1" applyFont="1" applyAlignment="1">
      <alignment horizontal="right"/>
    </xf>
    <xf numFmtId="0" fontId="50" fillId="0" borderId="0" xfId="0" applyFont="1" applyAlignment="1">
      <alignment horizontal="left" wrapText="1"/>
    </xf>
    <xf numFmtId="166" fontId="50" fillId="0" borderId="0" xfId="0" applyNumberFormat="1" applyFont="1" applyAlignment="1">
      <alignment horizontal="right"/>
    </xf>
    <xf numFmtId="39" fontId="50" fillId="0" borderId="0" xfId="0" applyNumberFormat="1" applyFont="1" applyAlignment="1">
      <alignment horizontal="right"/>
    </xf>
    <xf numFmtId="37" fontId="51" fillId="0" borderId="0" xfId="0" applyNumberFormat="1" applyFont="1" applyAlignment="1">
      <alignment horizontal="right"/>
    </xf>
    <xf numFmtId="0" fontId="51" fillId="0" borderId="0" xfId="0" applyFont="1" applyAlignment="1">
      <alignment horizontal="left" wrapText="1"/>
    </xf>
    <xf numFmtId="166" fontId="51" fillId="0" borderId="0" xfId="0" applyNumberFormat="1" applyFont="1" applyAlignment="1">
      <alignment horizontal="right"/>
    </xf>
    <xf numFmtId="39" fontId="51" fillId="0" borderId="0" xfId="0" applyNumberFormat="1" applyFont="1" applyAlignment="1">
      <alignment horizontal="right"/>
    </xf>
    <xf numFmtId="37" fontId="29" fillId="0" borderId="0" xfId="0" applyNumberFormat="1" applyFont="1" applyAlignment="1">
      <alignment horizontal="right"/>
    </xf>
    <xf numFmtId="37" fontId="30" fillId="0" borderId="60" xfId="0" applyNumberFormat="1" applyFont="1" applyBorder="1" applyAlignment="1">
      <alignment horizontal="right"/>
    </xf>
    <xf numFmtId="37" fontId="31" fillId="0" borderId="0" xfId="0" applyNumberFormat="1" applyFont="1" applyAlignment="1">
      <alignment horizontal="right" vertical="center"/>
    </xf>
    <xf numFmtId="37" fontId="41" fillId="0" borderId="0" xfId="0" applyNumberFormat="1" applyFont="1" applyAlignment="1">
      <alignment horizontal="right"/>
    </xf>
    <xf numFmtId="37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left" wrapText="1"/>
    </xf>
    <xf numFmtId="166" fontId="46" fillId="0" borderId="0" xfId="0" applyNumberFormat="1" applyFont="1" applyAlignment="1">
      <alignment horizontal="right"/>
    </xf>
    <xf numFmtId="39" fontId="46" fillId="0" borderId="0" xfId="0" applyNumberFormat="1" applyFont="1" applyAlignment="1">
      <alignment horizontal="right"/>
    </xf>
    <xf numFmtId="37" fontId="45" fillId="0" borderId="0" xfId="0" applyNumberFormat="1" applyFont="1" applyAlignment="1">
      <alignment horizontal="right"/>
    </xf>
    <xf numFmtId="37" fontId="2" fillId="0" borderId="0" xfId="0" applyNumberFormat="1" applyFont="1" applyAlignment="1">
      <alignment horizontal="right" vertical="top"/>
    </xf>
    <xf numFmtId="10" fontId="2" fillId="0" borderId="0" xfId="0" applyNumberFormat="1" applyFont="1" applyAlignment="1">
      <alignment horizontal="right" vertical="top"/>
    </xf>
    <xf numFmtId="0" fontId="2" fillId="3" borderId="63" xfId="0" applyFont="1" applyFill="1" applyBorder="1" applyAlignment="1">
      <alignment horizontal="left" vertical="top"/>
    </xf>
    <xf numFmtId="0" fontId="2" fillId="3" borderId="63" xfId="0" applyFont="1" applyFill="1" applyBorder="1" applyAlignment="1">
      <alignment horizontal="left" vertical="top"/>
    </xf>
    <xf numFmtId="169" fontId="2" fillId="0" borderId="0" xfId="0" applyNumberFormat="1" applyFont="1" applyAlignment="1">
      <alignment horizontal="right" vertical="top"/>
    </xf>
    <xf numFmtId="0" fontId="52" fillId="0" borderId="0" xfId="0" applyFont="1" applyAlignment="1">
      <alignment horizontal="left" wrapText="1"/>
    </xf>
    <xf numFmtId="0" fontId="52" fillId="0" borderId="0" xfId="0" applyFont="1" applyAlignment="1">
      <alignment horizontal="left" wrapText="1"/>
    </xf>
    <xf numFmtId="0" fontId="53" fillId="0" borderId="0" xfId="0" applyFont="1" applyAlignment="1">
      <alignment horizontal="left"/>
    </xf>
    <xf numFmtId="39" fontId="52" fillId="0" borderId="0" xfId="0" applyNumberFormat="1" applyFont="1" applyAlignment="1">
      <alignment horizontal="right"/>
    </xf>
    <xf numFmtId="1" fontId="54" fillId="0" borderId="60" xfId="0" applyNumberFormat="1" applyFont="1" applyBorder="1" applyAlignment="1">
      <alignment vertical="top"/>
    </xf>
    <xf numFmtId="170" fontId="55" fillId="0" borderId="60" xfId="0" applyNumberFormat="1" applyFont="1" applyBorder="1" applyAlignment="1">
      <alignment vertical="top"/>
    </xf>
    <xf numFmtId="0" fontId="54" fillId="0" borderId="60" xfId="0" applyFont="1" applyBorder="1" applyAlignment="1">
      <alignment vertical="top" wrapText="1"/>
    </xf>
    <xf numFmtId="0" fontId="54" fillId="0" borderId="60" xfId="0" applyFont="1" applyBorder="1" applyAlignment="1">
      <alignment horizontal="center" vertical="top" wrapText="1"/>
    </xf>
    <xf numFmtId="166" fontId="55" fillId="0" borderId="60" xfId="0" applyNumberFormat="1" applyFont="1" applyBorder="1" applyAlignment="1">
      <alignment horizontal="right" vertical="top" wrapText="1"/>
    </xf>
    <xf numFmtId="39" fontId="55" fillId="0" borderId="60" xfId="0" applyNumberFormat="1" applyFont="1" applyBorder="1" applyAlignment="1">
      <alignment horizontal="right" vertical="top" wrapText="1"/>
    </xf>
    <xf numFmtId="2" fontId="55" fillId="0" borderId="60" xfId="0" applyNumberFormat="1" applyFont="1" applyBorder="1" applyAlignment="1">
      <alignment horizontal="right" vertical="top" wrapText="1"/>
    </xf>
    <xf numFmtId="166" fontId="56" fillId="0" borderId="60" xfId="0" applyNumberFormat="1" applyFont="1" applyBorder="1" applyAlignment="1"/>
    <xf numFmtId="0" fontId="2" fillId="0" borderId="63" xfId="0" applyFont="1" applyBorder="1" applyAlignment="1">
      <alignment horizontal="left" vertical="top"/>
    </xf>
    <xf numFmtId="1" fontId="54" fillId="0" borderId="60" xfId="0" applyNumberFormat="1" applyFont="1" applyBorder="1" applyAlignment="1">
      <alignment vertical="top"/>
    </xf>
    <xf numFmtId="39" fontId="55" fillId="2" borderId="60" xfId="0" applyNumberFormat="1" applyFont="1" applyFill="1" applyBorder="1" applyAlignment="1">
      <alignment horizontal="right" vertical="top" wrapText="1"/>
    </xf>
    <xf numFmtId="1" fontId="57" fillId="0" borderId="60" xfId="0" applyNumberFormat="1" applyFont="1" applyBorder="1" applyAlignment="1">
      <alignment vertical="top"/>
    </xf>
    <xf numFmtId="0" fontId="56" fillId="0" borderId="60" xfId="0" applyFont="1" applyBorder="1" applyAlignment="1"/>
    <xf numFmtId="166" fontId="54" fillId="0" borderId="60" xfId="0" applyNumberFormat="1" applyFont="1" applyBorder="1" applyAlignment="1">
      <alignment horizontal="right" vertical="top" wrapText="1"/>
    </xf>
    <xf numFmtId="39" fontId="57" fillId="0" borderId="60" xfId="0" applyNumberFormat="1" applyFont="1" applyBorder="1" applyAlignment="1">
      <alignment horizontal="right" vertical="top" wrapText="1"/>
    </xf>
    <xf numFmtId="39" fontId="54" fillId="0" borderId="60" xfId="0" applyNumberFormat="1" applyFont="1" applyBorder="1" applyAlignment="1">
      <alignment horizontal="right" vertical="top" wrapText="1"/>
    </xf>
    <xf numFmtId="166" fontId="54" fillId="0" borderId="60" xfId="0" applyNumberFormat="1" applyFont="1" applyBorder="1" applyAlignment="1">
      <alignment horizontal="right" vertical="top" wrapText="1"/>
    </xf>
    <xf numFmtId="0" fontId="54" fillId="0" borderId="60" xfId="0" applyFont="1" applyBorder="1" applyAlignment="1">
      <alignment vertical="top" wrapText="1"/>
    </xf>
    <xf numFmtId="39" fontId="54" fillId="0" borderId="60" xfId="0" applyNumberFormat="1" applyFont="1" applyBorder="1" applyAlignment="1">
      <alignment horizontal="right" vertical="top" wrapText="1"/>
    </xf>
    <xf numFmtId="166" fontId="57" fillId="0" borderId="60" xfId="0" applyNumberFormat="1" applyFont="1" applyBorder="1" applyAlignment="1">
      <alignment horizontal="right" vertical="top" wrapText="1"/>
    </xf>
    <xf numFmtId="0" fontId="58" fillId="0" borderId="60" xfId="0" applyFont="1" applyBorder="1" applyAlignment="1">
      <alignment vertical="top" wrapText="1"/>
    </xf>
    <xf numFmtId="0" fontId="58" fillId="0" borderId="60" xfId="0" applyFont="1" applyBorder="1" applyAlignment="1">
      <alignment horizontal="center" vertical="top" wrapText="1"/>
    </xf>
    <xf numFmtId="166" fontId="58" fillId="0" borderId="60" xfId="0" applyNumberFormat="1" applyFont="1" applyBorder="1" applyAlignment="1">
      <alignment horizontal="right" vertical="top" wrapText="1"/>
    </xf>
    <xf numFmtId="39" fontId="58" fillId="0" borderId="60" xfId="0" applyNumberFormat="1" applyFont="1" applyBorder="1" applyAlignment="1">
      <alignment horizontal="right" vertical="top" wrapText="1"/>
    </xf>
    <xf numFmtId="0" fontId="17" fillId="0" borderId="0" xfId="0" applyFont="1" applyAlignment="1">
      <alignment horizontal="left"/>
    </xf>
    <xf numFmtId="37" fontId="59" fillId="0" borderId="0" xfId="0" applyNumberFormat="1" applyFont="1" applyAlignment="1">
      <alignment horizontal="right"/>
    </xf>
    <xf numFmtId="0" fontId="59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166" fontId="59" fillId="0" borderId="0" xfId="0" applyNumberFormat="1" applyFont="1" applyAlignment="1">
      <alignment horizontal="right"/>
    </xf>
    <xf numFmtId="39" fontId="59" fillId="0" borderId="0" xfId="0" applyNumberFormat="1" applyFont="1" applyAlignment="1">
      <alignment horizontal="right"/>
    </xf>
    <xf numFmtId="39" fontId="59" fillId="0" borderId="0" xfId="0" applyNumberFormat="1" applyFont="1" applyAlignment="1">
      <alignment horizontal="right"/>
    </xf>
    <xf numFmtId="37" fontId="40" fillId="0" borderId="60" xfId="0" applyNumberFormat="1" applyFont="1" applyBorder="1" applyAlignment="1">
      <alignment horizontal="right"/>
    </xf>
    <xf numFmtId="0" fontId="40" fillId="0" borderId="25" xfId="0" applyFont="1" applyBorder="1" applyAlignment="1">
      <alignment horizontal="left"/>
    </xf>
    <xf numFmtId="166" fontId="40" fillId="0" borderId="25" xfId="0" applyNumberFormat="1" applyFont="1" applyBorder="1" applyAlignment="1">
      <alignment horizontal="right"/>
    </xf>
    <xf numFmtId="39" fontId="40" fillId="0" borderId="25" xfId="0" applyNumberFormat="1" applyFont="1" applyBorder="1" applyAlignment="1">
      <alignment horizontal="right"/>
    </xf>
    <xf numFmtId="37" fontId="40" fillId="0" borderId="67" xfId="0" applyNumberFormat="1" applyFont="1" applyBorder="1" applyAlignment="1">
      <alignment horizontal="right"/>
    </xf>
    <xf numFmtId="0" fontId="40" fillId="0" borderId="8" xfId="0" applyFont="1" applyBorder="1" applyAlignment="1">
      <alignment horizontal="left"/>
    </xf>
    <xf numFmtId="166" fontId="40" fillId="0" borderId="8" xfId="0" applyNumberFormat="1" applyFont="1" applyBorder="1" applyAlignment="1">
      <alignment horizontal="right"/>
    </xf>
    <xf numFmtId="39" fontId="40" fillId="0" borderId="8" xfId="0" applyNumberFormat="1" applyFont="1" applyBorder="1" applyAlignment="1">
      <alignment horizontal="right"/>
    </xf>
    <xf numFmtId="0" fontId="5" fillId="0" borderId="8" xfId="0" applyFont="1" applyBorder="1" applyAlignment="1">
      <alignment horizontal="left"/>
    </xf>
    <xf numFmtId="39" fontId="5" fillId="0" borderId="8" xfId="0" applyNumberFormat="1" applyFont="1" applyBorder="1" applyAlignment="1">
      <alignment horizontal="right"/>
    </xf>
    <xf numFmtId="0" fontId="60" fillId="0" borderId="8" xfId="0" applyFont="1" applyBorder="1" applyAlignment="1">
      <alignment horizontal="left"/>
    </xf>
    <xf numFmtId="166" fontId="60" fillId="0" borderId="8" xfId="0" applyNumberFormat="1" applyFont="1" applyBorder="1" applyAlignment="1">
      <alignment horizontal="right"/>
    </xf>
    <xf numFmtId="39" fontId="35" fillId="0" borderId="8" xfId="0" applyNumberFormat="1" applyFont="1" applyBorder="1" applyAlignment="1">
      <alignment horizontal="right"/>
    </xf>
    <xf numFmtId="37" fontId="40" fillId="0" borderId="67" xfId="0" applyNumberFormat="1" applyFont="1" applyBorder="1" applyAlignment="1">
      <alignment horizontal="right"/>
    </xf>
    <xf numFmtId="39" fontId="61" fillId="0" borderId="0" xfId="0" applyNumberFormat="1" applyFont="1" applyAlignment="1">
      <alignment horizontal="right"/>
    </xf>
    <xf numFmtId="0" fontId="60" fillId="0" borderId="25" xfId="0" applyFont="1" applyBorder="1" applyAlignment="1">
      <alignment horizontal="left"/>
    </xf>
    <xf numFmtId="0" fontId="35" fillId="0" borderId="25" xfId="0" applyFont="1" applyBorder="1" applyAlignment="1">
      <alignment horizontal="left"/>
    </xf>
    <xf numFmtId="166" fontId="60" fillId="0" borderId="25" xfId="0" applyNumberFormat="1" applyFont="1" applyBorder="1" applyAlignment="1">
      <alignment horizontal="right"/>
    </xf>
    <xf numFmtId="39" fontId="60" fillId="0" borderId="25" xfId="0" applyNumberFormat="1" applyFont="1" applyBorder="1" applyAlignment="1">
      <alignment horizontal="right"/>
    </xf>
    <xf numFmtId="0" fontId="5" fillId="0" borderId="25" xfId="0" applyFont="1" applyBorder="1" applyAlignment="1">
      <alignment horizontal="left"/>
    </xf>
    <xf numFmtId="39" fontId="60" fillId="0" borderId="8" xfId="0" applyNumberFormat="1" applyFont="1" applyBorder="1" applyAlignment="1">
      <alignment horizontal="right"/>
    </xf>
    <xf numFmtId="0" fontId="60" fillId="0" borderId="8" xfId="0" applyFont="1" applyBorder="1" applyAlignment="1">
      <alignment horizontal="left"/>
    </xf>
    <xf numFmtId="0" fontId="35" fillId="0" borderId="8" xfId="0" applyFont="1" applyBorder="1" applyAlignment="1">
      <alignment horizontal="left"/>
    </xf>
    <xf numFmtId="37" fontId="40" fillId="0" borderId="68" xfId="0" applyNumberFormat="1" applyFont="1" applyBorder="1" applyAlignment="1">
      <alignment horizontal="right"/>
    </xf>
    <xf numFmtId="0" fontId="62" fillId="0" borderId="0" xfId="0" applyFont="1" applyAlignment="1">
      <alignment horizontal="left"/>
    </xf>
    <xf numFmtId="0" fontId="62" fillId="0" borderId="0" xfId="0" applyFont="1" applyAlignment="1">
      <alignment horizontal="left"/>
    </xf>
    <xf numFmtId="166" fontId="62" fillId="0" borderId="0" xfId="0" applyNumberFormat="1" applyFont="1" applyAlignment="1">
      <alignment horizontal="right"/>
    </xf>
    <xf numFmtId="39" fontId="62" fillId="0" borderId="0" xfId="0" applyNumberFormat="1" applyFont="1" applyAlignment="1">
      <alignment horizontal="right"/>
    </xf>
    <xf numFmtId="39" fontId="62" fillId="0" borderId="0" xfId="0" applyNumberFormat="1" applyFont="1" applyAlignment="1">
      <alignment horizontal="right"/>
    </xf>
    <xf numFmtId="39" fontId="5" fillId="0" borderId="25" xfId="0" applyNumberFormat="1" applyFont="1" applyBorder="1" applyAlignment="1">
      <alignment horizontal="right"/>
    </xf>
    <xf numFmtId="166" fontId="5" fillId="0" borderId="8" xfId="0" applyNumberFormat="1" applyFont="1" applyBorder="1" applyAlignment="1">
      <alignment horizontal="right"/>
    </xf>
    <xf numFmtId="166" fontId="5" fillId="0" borderId="25" xfId="0" applyNumberFormat="1" applyFont="1" applyBorder="1" applyAlignment="1">
      <alignment horizontal="right"/>
    </xf>
    <xf numFmtId="166" fontId="35" fillId="0" borderId="8" xfId="0" applyNumberFormat="1" applyFont="1" applyBorder="1" applyAlignment="1">
      <alignment horizontal="right"/>
    </xf>
    <xf numFmtId="37" fontId="63" fillId="0" borderId="0" xfId="0" applyNumberFormat="1" applyFont="1" applyAlignment="1">
      <alignment horizontal="right"/>
    </xf>
    <xf numFmtId="0" fontId="63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166" fontId="63" fillId="0" borderId="0" xfId="0" applyNumberFormat="1" applyFont="1" applyAlignment="1">
      <alignment horizontal="right"/>
    </xf>
    <xf numFmtId="39" fontId="63" fillId="0" borderId="0" xfId="0" applyNumberFormat="1" applyFont="1" applyAlignment="1">
      <alignment horizontal="right"/>
    </xf>
    <xf numFmtId="39" fontId="63" fillId="0" borderId="0" xfId="0" applyNumberFormat="1" applyFont="1" applyAlignment="1">
      <alignment horizontal="right"/>
    </xf>
    <xf numFmtId="0" fontId="64" fillId="0" borderId="0" xfId="0" applyFont="1" applyAlignment="1">
      <alignment horizontal="left" vertical="top"/>
    </xf>
    <xf numFmtId="166" fontId="65" fillId="0" borderId="0" xfId="0" applyNumberFormat="1" applyFont="1" applyAlignment="1">
      <alignment horizontal="right"/>
    </xf>
    <xf numFmtId="0" fontId="66" fillId="0" borderId="0" xfId="0" applyFont="1" applyAlignment="1">
      <alignment horizontal="left" vertical="top" wrapText="1"/>
    </xf>
    <xf numFmtId="0" fontId="19" fillId="0" borderId="0" xfId="0" applyFont="1" applyAlignment="1"/>
    <xf numFmtId="0" fontId="67" fillId="0" borderId="0" xfId="0" applyFont="1" applyAlignment="1">
      <alignment horizontal="left" wrapText="1"/>
    </xf>
    <xf numFmtId="0" fontId="2" fillId="0" borderId="0" xfId="0" applyFont="1" applyFill="1" applyAlignment="1">
      <alignment horizontal="left" vertical="top"/>
    </xf>
    <xf numFmtId="14" fontId="8" fillId="0" borderId="19" xfId="0" applyNumberFormat="1" applyFont="1" applyBorder="1" applyAlignment="1">
      <alignment horizontal="left" vertical="center"/>
    </xf>
    <xf numFmtId="0" fontId="7" fillId="0" borderId="20" xfId="0" applyFont="1" applyBorder="1" applyAlignment="1">
      <alignment vertical="top"/>
    </xf>
    <xf numFmtId="0" fontId="5" fillId="0" borderId="19" xfId="0" applyFont="1" applyBorder="1" applyAlignment="1">
      <alignment horizontal="left" vertical="center"/>
    </xf>
    <xf numFmtId="0" fontId="7" fillId="0" borderId="21" xfId="0" applyFont="1" applyBorder="1" applyAlignment="1">
      <alignment vertical="top"/>
    </xf>
    <xf numFmtId="0" fontId="6" fillId="0" borderId="0" xfId="0" applyFont="1" applyAlignment="1">
      <alignment horizontal="left" vertical="center"/>
    </xf>
    <xf numFmtId="0" fontId="0" fillId="0" borderId="0" xfId="0" applyFont="1" applyAlignment="1">
      <alignment vertical="top"/>
    </xf>
    <xf numFmtId="0" fontId="9" fillId="0" borderId="7" xfId="0" applyFont="1" applyBorder="1" applyAlignment="1">
      <alignment horizontal="left" vertical="center"/>
    </xf>
    <xf numFmtId="0" fontId="7" fillId="0" borderId="7" xfId="0" applyFont="1" applyBorder="1" applyAlignment="1">
      <alignment vertical="top"/>
    </xf>
    <xf numFmtId="0" fontId="8" fillId="0" borderId="12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/>
    </xf>
    <xf numFmtId="0" fontId="5" fillId="0" borderId="0" xfId="0" applyFont="1" applyAlignment="1">
      <alignment horizontal="left" vertical="center"/>
    </xf>
    <xf numFmtId="0" fontId="6" fillId="0" borderId="9" xfId="0" applyFont="1" applyBorder="1" applyAlignment="1">
      <alignment horizontal="left" vertical="center" wrapText="1"/>
    </xf>
    <xf numFmtId="0" fontId="7" fillId="0" borderId="10" xfId="0" applyFont="1" applyBorder="1" applyAlignment="1">
      <alignment vertical="top"/>
    </xf>
    <xf numFmtId="0" fontId="7" fillId="0" borderId="11" xfId="0" applyFont="1" applyBorder="1" applyAlignment="1">
      <alignment vertical="top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vertical="top"/>
    </xf>
    <xf numFmtId="0" fontId="7" fillId="0" borderId="16" xfId="0" applyFont="1" applyBorder="1" applyAlignment="1">
      <alignment vertical="top"/>
    </xf>
    <xf numFmtId="0" fontId="5" fillId="0" borderId="9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39" fontId="27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65" xfId="0" applyFont="1" applyBorder="1" applyAlignment="1">
      <alignment horizontal="left" vertical="top" wrapText="1"/>
    </xf>
    <xf numFmtId="0" fontId="7" fillId="0" borderId="66" xfId="0" applyFont="1" applyBorder="1" applyAlignment="1">
      <alignment vertical="top"/>
    </xf>
    <xf numFmtId="0" fontId="7" fillId="0" borderId="64" xfId="0" applyFont="1" applyBorder="1" applyAlignment="1">
      <alignment vertical="top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zoomScale="150" zoomScaleNormal="150" workbookViewId="0">
      <pane ySplit="3" topLeftCell="A4" activePane="bottomLeft" state="frozen"/>
      <selection pane="bottomLeft" activeCell="E13" sqref="E13:M13"/>
    </sheetView>
  </sheetViews>
  <sheetFormatPr baseColWidth="10" defaultColWidth="16.75" defaultRowHeight="15" customHeight="1"/>
  <cols>
    <col min="1" max="1" width="3.75" customWidth="1"/>
    <col min="2" max="2" width="2.75" customWidth="1"/>
    <col min="3" max="3" width="4.25" customWidth="1"/>
    <col min="4" max="4" width="9.75" customWidth="1"/>
    <col min="5" max="5" width="18.25" customWidth="1"/>
    <col min="6" max="6" width="1.5" customWidth="1"/>
    <col min="7" max="7" width="3.75" customWidth="1"/>
    <col min="8" max="8" width="5" customWidth="1"/>
    <col min="9" max="9" width="12" customWidth="1"/>
    <col min="10" max="10" width="18.25" customWidth="1"/>
    <col min="11" max="11" width="1.25" customWidth="1"/>
    <col min="12" max="12" width="3.75" customWidth="1"/>
    <col min="13" max="13" width="5.25" customWidth="1"/>
    <col min="14" max="14" width="6.75" customWidth="1"/>
    <col min="15" max="15" width="4.25" customWidth="1"/>
    <col min="16" max="16" width="15.5" customWidth="1"/>
    <col min="17" max="17" width="5.75" customWidth="1"/>
    <col min="18" max="18" width="18.25" customWidth="1"/>
    <col min="19" max="19" width="0.75" customWidth="1"/>
    <col min="20" max="26" width="9.25" customWidth="1"/>
  </cols>
  <sheetData>
    <row r="1" spans="1:26" ht="3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4"/>
      <c r="U1" s="4"/>
      <c r="V1" s="4"/>
      <c r="W1" s="4"/>
      <c r="X1" s="4"/>
      <c r="Y1" s="4"/>
      <c r="Z1" s="4"/>
    </row>
    <row r="2" spans="1:26" ht="19.5" customHeight="1">
      <c r="A2" s="5"/>
      <c r="B2" s="6"/>
      <c r="C2" s="6"/>
      <c r="D2" s="6"/>
      <c r="E2" s="6"/>
      <c r="F2" s="6"/>
      <c r="G2" s="7" t="s">
        <v>0</v>
      </c>
      <c r="H2" s="8"/>
      <c r="I2" s="6"/>
      <c r="J2" s="6"/>
      <c r="K2" s="6"/>
      <c r="L2" s="6"/>
      <c r="M2" s="6"/>
      <c r="N2" s="6"/>
      <c r="O2" s="6"/>
      <c r="P2" s="6"/>
      <c r="Q2" s="6"/>
      <c r="R2" s="6"/>
      <c r="S2" s="9"/>
      <c r="T2" s="4"/>
      <c r="U2" s="4"/>
      <c r="V2" s="4"/>
      <c r="W2" s="4"/>
      <c r="X2" s="4"/>
      <c r="Y2" s="4"/>
      <c r="Z2" s="4"/>
    </row>
    <row r="3" spans="1:26" ht="9" customHeight="1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2"/>
      <c r="T3" s="4"/>
      <c r="U3" s="4"/>
      <c r="V3" s="4"/>
      <c r="W3" s="4"/>
      <c r="X3" s="4"/>
      <c r="Y3" s="4"/>
      <c r="Z3" s="4"/>
    </row>
    <row r="4" spans="1:26" ht="7.5" customHeight="1">
      <c r="A4" s="13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5"/>
      <c r="P4" s="14"/>
      <c r="Q4" s="14"/>
      <c r="R4" s="14"/>
      <c r="S4" s="16"/>
      <c r="T4" s="4"/>
      <c r="U4" s="4"/>
      <c r="V4" s="4"/>
      <c r="W4" s="4"/>
      <c r="X4" s="4"/>
      <c r="Y4" s="4"/>
      <c r="Z4" s="4"/>
    </row>
    <row r="5" spans="1:26" ht="24.75" customHeight="1">
      <c r="A5" s="17"/>
      <c r="B5" s="15" t="s">
        <v>1</v>
      </c>
      <c r="C5" s="15"/>
      <c r="D5" s="15"/>
      <c r="E5" s="381" t="s">
        <v>2</v>
      </c>
      <c r="F5" s="382"/>
      <c r="G5" s="382"/>
      <c r="H5" s="382"/>
      <c r="I5" s="382"/>
      <c r="J5" s="382"/>
      <c r="K5" s="382"/>
      <c r="L5" s="382"/>
      <c r="M5" s="383"/>
      <c r="N5" s="15"/>
      <c r="O5" s="15"/>
      <c r="P5" s="15" t="s">
        <v>3</v>
      </c>
      <c r="Q5" s="18"/>
      <c r="R5" s="19"/>
      <c r="S5" s="20"/>
      <c r="T5" s="4"/>
      <c r="U5" s="4"/>
      <c r="V5" s="4"/>
      <c r="W5" s="4"/>
      <c r="X5" s="4"/>
      <c r="Y5" s="4"/>
      <c r="Z5" s="4"/>
    </row>
    <row r="6" spans="1:26" ht="24.75" customHeight="1">
      <c r="A6" s="17"/>
      <c r="B6" s="15"/>
      <c r="C6" s="15"/>
      <c r="D6" s="15"/>
      <c r="E6" s="384"/>
      <c r="F6" s="375"/>
      <c r="G6" s="375"/>
      <c r="H6" s="375"/>
      <c r="I6" s="375"/>
      <c r="J6" s="375"/>
      <c r="K6" s="375"/>
      <c r="L6" s="375"/>
      <c r="M6" s="379"/>
      <c r="N6" s="15"/>
      <c r="O6" s="15"/>
      <c r="P6" s="15" t="s">
        <v>4</v>
      </c>
      <c r="Q6" s="21"/>
      <c r="R6" s="22"/>
      <c r="S6" s="20"/>
      <c r="T6" s="4"/>
      <c r="U6" s="4"/>
      <c r="V6" s="4"/>
      <c r="W6" s="4"/>
      <c r="X6" s="4"/>
      <c r="Y6" s="4"/>
      <c r="Z6" s="4"/>
    </row>
    <row r="7" spans="1:26" ht="24.75" customHeight="1">
      <c r="A7" s="17"/>
      <c r="B7" s="15"/>
      <c r="C7" s="15"/>
      <c r="D7" s="15"/>
      <c r="E7" s="385"/>
      <c r="F7" s="386"/>
      <c r="G7" s="386"/>
      <c r="H7" s="386"/>
      <c r="I7" s="386"/>
      <c r="J7" s="386"/>
      <c r="K7" s="386"/>
      <c r="L7" s="386"/>
      <c r="M7" s="387"/>
      <c r="N7" s="15"/>
      <c r="O7" s="15"/>
      <c r="P7" s="15" t="s">
        <v>5</v>
      </c>
      <c r="Q7" s="23" t="s">
        <v>6</v>
      </c>
      <c r="R7" s="24"/>
      <c r="S7" s="20"/>
      <c r="T7" s="4"/>
      <c r="U7" s="4"/>
      <c r="V7" s="4"/>
      <c r="W7" s="4"/>
      <c r="X7" s="4"/>
      <c r="Y7" s="4"/>
      <c r="Z7" s="4"/>
    </row>
    <row r="8" spans="1:26" ht="24.75" customHeight="1">
      <c r="A8" s="17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 t="s">
        <v>7</v>
      </c>
      <c r="Q8" s="15"/>
      <c r="R8" s="15" t="s">
        <v>8</v>
      </c>
      <c r="S8" s="20"/>
      <c r="T8" s="4"/>
      <c r="U8" s="4"/>
      <c r="V8" s="4"/>
      <c r="W8" s="4"/>
      <c r="X8" s="4"/>
      <c r="Y8" s="4"/>
      <c r="Z8" s="4"/>
    </row>
    <row r="9" spans="1:26" ht="24.75" customHeight="1">
      <c r="A9" s="17"/>
      <c r="B9" s="15" t="s">
        <v>9</v>
      </c>
      <c r="C9" s="15"/>
      <c r="D9" s="15"/>
      <c r="E9" s="388" t="s">
        <v>10</v>
      </c>
      <c r="F9" s="382"/>
      <c r="G9" s="382"/>
      <c r="H9" s="382"/>
      <c r="I9" s="382"/>
      <c r="J9" s="382"/>
      <c r="K9" s="382"/>
      <c r="L9" s="382"/>
      <c r="M9" s="383"/>
      <c r="N9" s="15"/>
      <c r="O9" s="15"/>
      <c r="P9" s="25"/>
      <c r="Q9" s="15"/>
      <c r="R9" s="25"/>
      <c r="S9" s="20"/>
      <c r="T9" s="4"/>
      <c r="U9" s="4"/>
      <c r="V9" s="4"/>
      <c r="W9" s="4"/>
      <c r="X9" s="4"/>
      <c r="Y9" s="4"/>
      <c r="Z9" s="4"/>
    </row>
    <row r="10" spans="1:26" ht="24.75" customHeight="1">
      <c r="A10" s="26"/>
      <c r="B10" s="15" t="s">
        <v>11</v>
      </c>
      <c r="C10" s="15"/>
      <c r="D10" s="15"/>
      <c r="E10" s="389" t="s">
        <v>12</v>
      </c>
      <c r="F10" s="375"/>
      <c r="G10" s="375"/>
      <c r="H10" s="375"/>
      <c r="I10" s="375"/>
      <c r="J10" s="375"/>
      <c r="K10" s="375"/>
      <c r="L10" s="375"/>
      <c r="M10" s="379"/>
      <c r="N10" s="15"/>
      <c r="O10" s="15"/>
      <c r="P10" s="25"/>
      <c r="Q10" s="15"/>
      <c r="R10" s="25"/>
      <c r="S10" s="20"/>
      <c r="T10" s="4"/>
      <c r="U10" s="4"/>
      <c r="V10" s="4"/>
      <c r="W10" s="4"/>
      <c r="X10" s="4"/>
      <c r="Y10" s="4"/>
      <c r="Z10" s="4"/>
    </row>
    <row r="11" spans="1:26" ht="24.75" customHeight="1">
      <c r="A11" s="17"/>
      <c r="B11" s="15" t="s">
        <v>13</v>
      </c>
      <c r="C11" s="15"/>
      <c r="D11" s="15"/>
      <c r="E11" s="378" t="s">
        <v>14</v>
      </c>
      <c r="F11" s="375"/>
      <c r="G11" s="375"/>
      <c r="H11" s="375"/>
      <c r="I11" s="375"/>
      <c r="J11" s="375"/>
      <c r="K11" s="375"/>
      <c r="L11" s="375"/>
      <c r="M11" s="379"/>
      <c r="N11" s="15"/>
      <c r="O11" s="15"/>
      <c r="P11" s="25"/>
      <c r="Q11" s="15"/>
      <c r="R11" s="25"/>
      <c r="S11" s="20"/>
      <c r="T11" s="4"/>
      <c r="U11" s="4"/>
      <c r="V11" s="4"/>
      <c r="W11" s="4"/>
      <c r="X11" s="4"/>
      <c r="Y11" s="4"/>
      <c r="Z11" s="4"/>
    </row>
    <row r="12" spans="1:26" ht="12.75" hidden="1" customHeight="1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4"/>
      <c r="U12" s="4"/>
      <c r="V12" s="4"/>
      <c r="W12" s="4"/>
      <c r="X12" s="4"/>
      <c r="Y12" s="4"/>
      <c r="Z12" s="4"/>
    </row>
    <row r="13" spans="1:26" ht="24" customHeight="1">
      <c r="A13" s="28"/>
      <c r="B13" s="380" t="s">
        <v>15</v>
      </c>
      <c r="C13" s="375"/>
      <c r="D13" s="375"/>
      <c r="E13" s="390" t="s">
        <v>1512</v>
      </c>
      <c r="F13" s="386"/>
      <c r="G13" s="386"/>
      <c r="H13" s="386"/>
      <c r="I13" s="386"/>
      <c r="J13" s="386"/>
      <c r="K13" s="386"/>
      <c r="L13" s="386"/>
      <c r="M13" s="387"/>
      <c r="N13" s="27"/>
      <c r="O13" s="27"/>
      <c r="P13" s="29"/>
      <c r="Q13" s="27"/>
      <c r="R13" s="29"/>
      <c r="S13" s="30"/>
      <c r="T13" s="4"/>
      <c r="U13" s="4"/>
      <c r="V13" s="4"/>
      <c r="W13" s="4"/>
      <c r="X13" s="4"/>
      <c r="Y13" s="4"/>
      <c r="Z13" s="4"/>
    </row>
    <row r="14" spans="1:26" ht="12" customHeight="1">
      <c r="A14" s="28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30"/>
      <c r="T14" s="4"/>
      <c r="U14" s="4"/>
      <c r="V14" s="4"/>
      <c r="W14" s="4"/>
      <c r="X14" s="4"/>
      <c r="Y14" s="4"/>
      <c r="Z14" s="4"/>
    </row>
    <row r="15" spans="1:26" ht="17.25" customHeight="1">
      <c r="A15" s="17"/>
      <c r="B15" s="15"/>
      <c r="C15" s="15"/>
      <c r="D15" s="15"/>
      <c r="E15" s="15" t="s">
        <v>16</v>
      </c>
      <c r="F15" s="15"/>
      <c r="G15" s="27"/>
      <c r="H15" s="15" t="s">
        <v>17</v>
      </c>
      <c r="I15" s="15"/>
      <c r="J15" s="15"/>
      <c r="K15" s="15" t="s">
        <v>18</v>
      </c>
      <c r="L15" s="15"/>
      <c r="M15" s="15"/>
      <c r="N15" s="15"/>
      <c r="O15" s="15"/>
      <c r="P15" s="15" t="s">
        <v>19</v>
      </c>
      <c r="Q15" s="15"/>
      <c r="R15" s="31"/>
      <c r="S15" s="20"/>
      <c r="T15" s="4"/>
      <c r="U15" s="4"/>
      <c r="V15" s="4"/>
      <c r="W15" s="4"/>
      <c r="X15" s="4"/>
      <c r="Y15" s="4"/>
      <c r="Z15" s="4"/>
    </row>
    <row r="16" spans="1:26" ht="17.25" customHeight="1">
      <c r="A16" s="17"/>
      <c r="B16" s="15"/>
      <c r="C16" s="15"/>
      <c r="D16" s="15"/>
      <c r="E16" s="32"/>
      <c r="F16" s="15"/>
      <c r="G16" s="27"/>
      <c r="H16" s="370">
        <v>44337</v>
      </c>
      <c r="I16" s="371"/>
      <c r="J16" s="15"/>
      <c r="K16" s="372"/>
      <c r="L16" s="373"/>
      <c r="M16" s="371"/>
      <c r="N16" s="15"/>
      <c r="O16" s="15"/>
      <c r="P16" s="15" t="s">
        <v>20</v>
      </c>
      <c r="Q16" s="15"/>
      <c r="R16" s="33"/>
      <c r="S16" s="20"/>
      <c r="T16" s="4"/>
      <c r="U16" s="4"/>
      <c r="V16" s="4"/>
      <c r="W16" s="4"/>
      <c r="X16" s="4"/>
      <c r="Y16" s="4"/>
      <c r="Z16" s="4"/>
    </row>
    <row r="17" spans="1:26" ht="6.75" customHeight="1">
      <c r="A17" s="34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6"/>
      <c r="T17" s="4"/>
      <c r="U17" s="4"/>
      <c r="V17" s="4"/>
      <c r="W17" s="4"/>
      <c r="X17" s="4"/>
      <c r="Y17" s="4"/>
      <c r="Z17" s="4"/>
    </row>
    <row r="18" spans="1:26" ht="23.25" customHeight="1">
      <c r="A18" s="37"/>
      <c r="B18" s="38"/>
      <c r="C18" s="38"/>
      <c r="D18" s="38"/>
      <c r="E18" s="39" t="s">
        <v>21</v>
      </c>
      <c r="F18" s="38"/>
      <c r="G18" s="38"/>
      <c r="H18" s="38"/>
      <c r="I18" s="38"/>
      <c r="J18" s="38"/>
      <c r="K18" s="38"/>
      <c r="L18" s="38"/>
      <c r="M18" s="38"/>
      <c r="N18" s="38"/>
      <c r="O18" s="40"/>
      <c r="P18" s="38"/>
      <c r="Q18" s="38"/>
      <c r="R18" s="38"/>
      <c r="S18" s="41"/>
      <c r="T18" s="4"/>
      <c r="U18" s="4"/>
      <c r="V18" s="4"/>
      <c r="W18" s="4"/>
      <c r="X18" s="4"/>
      <c r="Y18" s="4"/>
      <c r="Z18" s="4"/>
    </row>
    <row r="19" spans="1:26" ht="21.75" customHeight="1">
      <c r="A19" s="42" t="s">
        <v>22</v>
      </c>
      <c r="B19" s="43"/>
      <c r="C19" s="43"/>
      <c r="D19" s="44"/>
      <c r="E19" s="45" t="s">
        <v>23</v>
      </c>
      <c r="F19" s="44"/>
      <c r="G19" s="45" t="s">
        <v>24</v>
      </c>
      <c r="H19" s="43"/>
      <c r="I19" s="46"/>
      <c r="J19" s="47" t="s">
        <v>23</v>
      </c>
      <c r="K19" s="44"/>
      <c r="L19" s="45" t="s">
        <v>25</v>
      </c>
      <c r="M19" s="43"/>
      <c r="N19" s="43"/>
      <c r="O19" s="48"/>
      <c r="P19" s="44"/>
      <c r="Q19" s="45" t="s">
        <v>26</v>
      </c>
      <c r="R19" s="43"/>
      <c r="S19" s="49"/>
      <c r="T19" s="4"/>
      <c r="U19" s="4"/>
      <c r="V19" s="4"/>
      <c r="W19" s="4"/>
      <c r="X19" s="4"/>
      <c r="Y19" s="4"/>
      <c r="Z19" s="4"/>
    </row>
    <row r="20" spans="1:26" ht="23.25" customHeight="1">
      <c r="A20" s="50"/>
      <c r="B20" s="51"/>
      <c r="C20" s="51"/>
      <c r="D20" s="52"/>
      <c r="E20" s="53"/>
      <c r="F20" s="54"/>
      <c r="G20" s="55"/>
      <c r="H20" s="51"/>
      <c r="I20" s="52"/>
      <c r="J20" s="56"/>
      <c r="K20" s="54"/>
      <c r="L20" s="55"/>
      <c r="M20" s="51"/>
      <c r="N20" s="51"/>
      <c r="O20" s="40"/>
      <c r="P20" s="52"/>
      <c r="Q20" s="55"/>
      <c r="R20" s="57"/>
      <c r="S20" s="58"/>
      <c r="T20" s="4"/>
      <c r="U20" s="4"/>
      <c r="V20" s="4"/>
      <c r="W20" s="4"/>
      <c r="X20" s="4"/>
      <c r="Y20" s="4"/>
      <c r="Z20" s="4"/>
    </row>
    <row r="21" spans="1:26" ht="23.25" customHeight="1">
      <c r="A21" s="59"/>
      <c r="B21" s="39"/>
      <c r="C21" s="39"/>
      <c r="D21" s="39"/>
      <c r="E21" s="39" t="s">
        <v>27</v>
      </c>
      <c r="F21" s="39"/>
      <c r="G21" s="39"/>
      <c r="H21" s="39"/>
      <c r="I21" s="60" t="s">
        <v>28</v>
      </c>
      <c r="J21" s="39"/>
      <c r="K21" s="39"/>
      <c r="L21" s="39"/>
      <c r="M21" s="39"/>
      <c r="N21" s="39"/>
      <c r="O21" s="61"/>
      <c r="P21" s="39"/>
      <c r="Q21" s="39"/>
      <c r="R21" s="39"/>
      <c r="S21" s="62"/>
      <c r="T21" s="4"/>
      <c r="U21" s="4"/>
      <c r="V21" s="4"/>
      <c r="W21" s="4"/>
      <c r="X21" s="4"/>
      <c r="Y21" s="4"/>
      <c r="Z21" s="4"/>
    </row>
    <row r="22" spans="1:26" ht="21.75" customHeight="1">
      <c r="A22" s="63" t="s">
        <v>29</v>
      </c>
      <c r="B22" s="64"/>
      <c r="C22" s="65" t="s">
        <v>30</v>
      </c>
      <c r="D22" s="66"/>
      <c r="E22" s="66"/>
      <c r="F22" s="67"/>
      <c r="G22" s="63" t="s">
        <v>31</v>
      </c>
      <c r="H22" s="64"/>
      <c r="I22" s="65" t="s">
        <v>32</v>
      </c>
      <c r="J22" s="66"/>
      <c r="K22" s="68"/>
      <c r="L22" s="63" t="s">
        <v>33</v>
      </c>
      <c r="M22" s="64"/>
      <c r="N22" s="65" t="s">
        <v>34</v>
      </c>
      <c r="O22" s="69"/>
      <c r="P22" s="66"/>
      <c r="Q22" s="66"/>
      <c r="R22" s="66"/>
      <c r="S22" s="68"/>
      <c r="T22" s="4"/>
      <c r="U22" s="4"/>
      <c r="V22" s="4"/>
      <c r="W22" s="4"/>
      <c r="X22" s="4"/>
      <c r="Y22" s="4"/>
      <c r="Z22" s="4"/>
    </row>
    <row r="23" spans="1:26" ht="27" customHeight="1">
      <c r="A23" s="70" t="s">
        <v>35</v>
      </c>
      <c r="B23" s="71" t="s">
        <v>36</v>
      </c>
      <c r="C23" s="72"/>
      <c r="D23" s="73" t="s">
        <v>37</v>
      </c>
      <c r="E23" s="74"/>
      <c r="F23" s="75"/>
      <c r="G23" s="70" t="s">
        <v>38</v>
      </c>
      <c r="H23" s="76" t="s">
        <v>39</v>
      </c>
      <c r="I23" s="77"/>
      <c r="J23" s="78"/>
      <c r="K23" s="75"/>
      <c r="L23" s="70" t="s">
        <v>40</v>
      </c>
      <c r="M23" s="79" t="s">
        <v>41</v>
      </c>
      <c r="N23" s="80"/>
      <c r="O23" s="48"/>
      <c r="P23" s="81"/>
      <c r="Q23" s="77"/>
      <c r="R23" s="74"/>
      <c r="S23" s="75"/>
      <c r="T23" s="4"/>
      <c r="U23" s="4"/>
      <c r="V23" s="4"/>
      <c r="W23" s="4"/>
      <c r="X23" s="4"/>
      <c r="Y23" s="4"/>
      <c r="Z23" s="4"/>
    </row>
    <row r="24" spans="1:26" ht="27" customHeight="1">
      <c r="A24" s="70" t="s">
        <v>42</v>
      </c>
      <c r="B24" s="82"/>
      <c r="C24" s="83"/>
      <c r="D24" s="73" t="s">
        <v>43</v>
      </c>
      <c r="E24" s="74"/>
      <c r="F24" s="75"/>
      <c r="G24" s="70" t="s">
        <v>44</v>
      </c>
      <c r="H24" s="76" t="s">
        <v>45</v>
      </c>
      <c r="I24" s="77"/>
      <c r="J24" s="78"/>
      <c r="K24" s="75"/>
      <c r="L24" s="70" t="s">
        <v>46</v>
      </c>
      <c r="M24" s="79" t="s">
        <v>47</v>
      </c>
      <c r="N24" s="80"/>
      <c r="O24" s="48"/>
      <c r="P24" s="80"/>
      <c r="Q24" s="77"/>
      <c r="R24" s="74"/>
      <c r="S24" s="75"/>
      <c r="T24" s="4"/>
      <c r="U24" s="4"/>
      <c r="V24" s="4"/>
      <c r="W24" s="4"/>
      <c r="X24" s="4"/>
      <c r="Y24" s="4"/>
      <c r="Z24" s="4"/>
    </row>
    <row r="25" spans="1:26" ht="27" customHeight="1">
      <c r="A25" s="70" t="s">
        <v>48</v>
      </c>
      <c r="B25" s="71" t="s">
        <v>49</v>
      </c>
      <c r="C25" s="72"/>
      <c r="D25" s="73" t="s">
        <v>37</v>
      </c>
      <c r="E25" s="74"/>
      <c r="F25" s="75"/>
      <c r="G25" s="70" t="s">
        <v>50</v>
      </c>
      <c r="H25" s="76" t="s">
        <v>51</v>
      </c>
      <c r="I25" s="77"/>
      <c r="J25" s="78"/>
      <c r="K25" s="75"/>
      <c r="L25" s="70" t="s">
        <v>52</v>
      </c>
      <c r="M25" s="79" t="s">
        <v>53</v>
      </c>
      <c r="N25" s="80"/>
      <c r="O25" s="48"/>
      <c r="P25" s="80"/>
      <c r="Q25" s="77"/>
      <c r="R25" s="74"/>
      <c r="S25" s="75"/>
      <c r="T25" s="4"/>
      <c r="U25" s="4"/>
      <c r="V25" s="4"/>
      <c r="W25" s="4"/>
      <c r="X25" s="4"/>
      <c r="Y25" s="4"/>
      <c r="Z25" s="4"/>
    </row>
    <row r="26" spans="1:26" ht="27" customHeight="1">
      <c r="A26" s="70" t="s">
        <v>54</v>
      </c>
      <c r="B26" s="82"/>
      <c r="C26" s="83"/>
      <c r="D26" s="73" t="s">
        <v>43</v>
      </c>
      <c r="E26" s="74"/>
      <c r="F26" s="75"/>
      <c r="G26" s="70" t="s">
        <v>55</v>
      </c>
      <c r="H26" s="76"/>
      <c r="I26" s="77"/>
      <c r="J26" s="78"/>
      <c r="K26" s="75"/>
      <c r="L26" s="70" t="s">
        <v>56</v>
      </c>
      <c r="M26" s="84" t="s">
        <v>57</v>
      </c>
      <c r="N26" s="80"/>
      <c r="O26" s="48"/>
      <c r="P26" s="80"/>
      <c r="Q26" s="77"/>
      <c r="R26" s="74"/>
      <c r="S26" s="75"/>
      <c r="T26" s="4"/>
      <c r="U26" s="4"/>
      <c r="V26" s="4"/>
      <c r="W26" s="4"/>
      <c r="X26" s="4"/>
      <c r="Y26" s="4"/>
      <c r="Z26" s="4"/>
    </row>
    <row r="27" spans="1:26" ht="27" customHeight="1">
      <c r="A27" s="70" t="s">
        <v>58</v>
      </c>
      <c r="B27" s="71" t="s">
        <v>59</v>
      </c>
      <c r="C27" s="72"/>
      <c r="D27" s="73" t="s">
        <v>37</v>
      </c>
      <c r="E27" s="74"/>
      <c r="F27" s="75"/>
      <c r="G27" s="85"/>
      <c r="H27" s="86"/>
      <c r="I27" s="77"/>
      <c r="J27" s="78"/>
      <c r="K27" s="75"/>
      <c r="L27" s="70" t="s">
        <v>60</v>
      </c>
      <c r="M27" s="79" t="s">
        <v>61</v>
      </c>
      <c r="N27" s="80"/>
      <c r="O27" s="48"/>
      <c r="P27" s="80"/>
      <c r="Q27" s="87"/>
      <c r="R27" s="74"/>
      <c r="S27" s="75"/>
      <c r="T27" s="4"/>
      <c r="U27" s="4"/>
      <c r="V27" s="4"/>
      <c r="W27" s="4"/>
      <c r="X27" s="4"/>
      <c r="Y27" s="4"/>
      <c r="Z27" s="4"/>
    </row>
    <row r="28" spans="1:26" ht="23.25" customHeight="1">
      <c r="A28" s="70" t="s">
        <v>62</v>
      </c>
      <c r="B28" s="82"/>
      <c r="C28" s="83"/>
      <c r="D28" s="73" t="s">
        <v>43</v>
      </c>
      <c r="E28" s="74"/>
      <c r="F28" s="75"/>
      <c r="G28" s="85"/>
      <c r="H28" s="86"/>
      <c r="I28" s="77"/>
      <c r="J28" s="78"/>
      <c r="K28" s="75"/>
      <c r="L28" s="70" t="s">
        <v>63</v>
      </c>
      <c r="M28" s="79" t="s">
        <v>64</v>
      </c>
      <c r="N28" s="80"/>
      <c r="O28" s="48"/>
      <c r="P28" s="80"/>
      <c r="Q28" s="77"/>
      <c r="R28" s="74"/>
      <c r="S28" s="75"/>
      <c r="T28" s="4"/>
      <c r="U28" s="4"/>
      <c r="V28" s="4"/>
      <c r="W28" s="4"/>
      <c r="X28" s="4"/>
      <c r="Y28" s="4"/>
      <c r="Z28" s="4"/>
    </row>
    <row r="29" spans="1:26" ht="21.75" customHeight="1">
      <c r="A29" s="70" t="s">
        <v>65</v>
      </c>
      <c r="B29" s="374" t="s">
        <v>66</v>
      </c>
      <c r="C29" s="375"/>
      <c r="D29" s="375"/>
      <c r="E29" s="74">
        <f>'418 - Rekapitulácia objektov st'!G24</f>
        <v>0</v>
      </c>
      <c r="F29" s="75"/>
      <c r="G29" s="70" t="s">
        <v>67</v>
      </c>
      <c r="H29" s="88" t="s">
        <v>68</v>
      </c>
      <c r="I29" s="77"/>
      <c r="J29" s="78"/>
      <c r="K29" s="75"/>
      <c r="L29" s="70" t="s">
        <v>69</v>
      </c>
      <c r="M29" s="88" t="s">
        <v>70</v>
      </c>
      <c r="N29" s="80"/>
      <c r="O29" s="48"/>
      <c r="P29" s="80"/>
      <c r="Q29" s="77"/>
      <c r="R29" s="74"/>
      <c r="S29" s="75"/>
      <c r="T29" s="4"/>
      <c r="U29" s="4"/>
      <c r="V29" s="4"/>
      <c r="W29" s="4"/>
      <c r="X29" s="4"/>
      <c r="Y29" s="4"/>
      <c r="Z29" s="4"/>
    </row>
    <row r="30" spans="1:26" ht="21.75" customHeight="1">
      <c r="A30" s="89" t="s">
        <v>71</v>
      </c>
      <c r="B30" s="90" t="s">
        <v>72</v>
      </c>
      <c r="C30" s="51"/>
      <c r="D30" s="54"/>
      <c r="E30" s="91">
        <f>'418 - Rekapitulácia objektov st'!H24</f>
        <v>0</v>
      </c>
      <c r="F30" s="58"/>
      <c r="G30" s="89" t="s">
        <v>73</v>
      </c>
      <c r="H30" s="90" t="s">
        <v>74</v>
      </c>
      <c r="I30" s="54"/>
      <c r="J30" s="91"/>
      <c r="K30" s="58"/>
      <c r="L30" s="89" t="s">
        <v>75</v>
      </c>
      <c r="M30" s="90" t="s">
        <v>76</v>
      </c>
      <c r="N30" s="51"/>
      <c r="O30" s="40"/>
      <c r="P30" s="51"/>
      <c r="Q30" s="54"/>
      <c r="R30" s="91"/>
      <c r="S30" s="58"/>
      <c r="T30" s="4"/>
      <c r="U30" s="4"/>
      <c r="V30" s="4"/>
      <c r="W30" s="4"/>
      <c r="X30" s="4"/>
      <c r="Y30" s="4"/>
      <c r="Z30" s="4"/>
    </row>
    <row r="31" spans="1:26" ht="21.75" customHeight="1">
      <c r="A31" s="92" t="s">
        <v>11</v>
      </c>
      <c r="B31" s="93"/>
      <c r="C31" s="93"/>
      <c r="D31" s="93"/>
      <c r="E31" s="93"/>
      <c r="F31" s="94"/>
      <c r="G31" s="95"/>
      <c r="H31" s="93"/>
      <c r="I31" s="93"/>
      <c r="J31" s="93"/>
      <c r="K31" s="96"/>
      <c r="L31" s="63" t="s">
        <v>77</v>
      </c>
      <c r="M31" s="44"/>
      <c r="N31" s="65" t="s">
        <v>78</v>
      </c>
      <c r="O31" s="69"/>
      <c r="P31" s="43"/>
      <c r="Q31" s="43"/>
      <c r="R31" s="43"/>
      <c r="S31" s="49"/>
      <c r="T31" s="4"/>
      <c r="U31" s="4"/>
      <c r="V31" s="4"/>
      <c r="W31" s="4"/>
      <c r="X31" s="4"/>
      <c r="Y31" s="4"/>
      <c r="Z31" s="4"/>
    </row>
    <row r="32" spans="1:26" ht="21.75" customHeight="1">
      <c r="A32" s="97"/>
      <c r="B32" s="98"/>
      <c r="C32" s="98"/>
      <c r="D32" s="98"/>
      <c r="E32" s="98"/>
      <c r="F32" s="99"/>
      <c r="G32" s="100"/>
      <c r="H32" s="98"/>
      <c r="I32" s="101"/>
      <c r="J32" s="98"/>
      <c r="K32" s="102"/>
      <c r="L32" s="70" t="s">
        <v>79</v>
      </c>
      <c r="M32" s="76" t="s">
        <v>80</v>
      </c>
      <c r="N32" s="80"/>
      <c r="O32" s="48"/>
      <c r="P32" s="80"/>
      <c r="Q32" s="77"/>
      <c r="R32" s="74">
        <f>'418 - Rekapitulácia objektov st'!C24</f>
        <v>0</v>
      </c>
      <c r="S32" s="75"/>
      <c r="T32" s="4"/>
      <c r="U32" s="4"/>
      <c r="V32" s="4"/>
      <c r="W32" s="4"/>
      <c r="X32" s="4"/>
      <c r="Y32" s="4"/>
      <c r="Z32" s="4"/>
    </row>
    <row r="33" spans="1:26" ht="21.75" customHeight="1">
      <c r="A33" s="103" t="s">
        <v>81</v>
      </c>
      <c r="B33" s="48"/>
      <c r="C33" s="48"/>
      <c r="D33" s="48"/>
      <c r="E33" s="48"/>
      <c r="F33" s="83"/>
      <c r="G33" s="104" t="s">
        <v>82</v>
      </c>
      <c r="H33" s="105"/>
      <c r="I33" s="48"/>
      <c r="J33" s="48"/>
      <c r="K33" s="106"/>
      <c r="L33" s="70" t="s">
        <v>83</v>
      </c>
      <c r="M33" s="107" t="s">
        <v>84</v>
      </c>
      <c r="N33" s="108">
        <v>20</v>
      </c>
      <c r="O33" s="109" t="s">
        <v>85</v>
      </c>
      <c r="P33" s="110"/>
      <c r="Q33" s="111"/>
      <c r="R33" s="112">
        <f>'418 - Rekapitulácia objektov st'!D11</f>
        <v>0</v>
      </c>
      <c r="S33" s="106"/>
      <c r="T33" s="4"/>
      <c r="U33" s="4"/>
      <c r="V33" s="4"/>
      <c r="W33" s="4"/>
      <c r="X33" s="4"/>
      <c r="Y33" s="4"/>
      <c r="Z33" s="4"/>
    </row>
    <row r="34" spans="1:26" ht="12.75" hidden="1" customHeight="1">
      <c r="A34" s="113"/>
      <c r="B34" s="114"/>
      <c r="C34" s="114"/>
      <c r="D34" s="114"/>
      <c r="E34" s="114"/>
      <c r="F34" s="72"/>
      <c r="G34" s="115"/>
      <c r="H34" s="114"/>
      <c r="I34" s="114"/>
      <c r="J34" s="114"/>
      <c r="K34" s="116"/>
      <c r="L34" s="117"/>
      <c r="M34" s="117"/>
      <c r="N34" s="117"/>
      <c r="O34" s="117"/>
      <c r="P34" s="117"/>
      <c r="Q34" s="117"/>
      <c r="R34" s="118"/>
      <c r="S34" s="117"/>
      <c r="T34" s="4"/>
      <c r="U34" s="4"/>
      <c r="V34" s="4"/>
      <c r="W34" s="4"/>
      <c r="X34" s="4"/>
      <c r="Y34" s="4"/>
      <c r="Z34" s="4"/>
    </row>
    <row r="35" spans="1:26" ht="35.25" customHeight="1">
      <c r="A35" s="119" t="s">
        <v>9</v>
      </c>
      <c r="B35" s="120"/>
      <c r="C35" s="120"/>
      <c r="D35" s="120"/>
      <c r="E35" s="98"/>
      <c r="F35" s="99"/>
      <c r="G35" s="100"/>
      <c r="H35" s="98"/>
      <c r="I35" s="98"/>
      <c r="J35" s="98"/>
      <c r="K35" s="102"/>
      <c r="L35" s="89" t="s">
        <v>86</v>
      </c>
      <c r="M35" s="376" t="s">
        <v>87</v>
      </c>
      <c r="N35" s="377"/>
      <c r="O35" s="377"/>
      <c r="P35" s="377"/>
      <c r="Q35" s="377"/>
      <c r="R35" s="121">
        <f>R32+R33</f>
        <v>0</v>
      </c>
      <c r="S35" s="58"/>
      <c r="T35" s="4"/>
      <c r="U35" s="4"/>
      <c r="V35" s="4"/>
      <c r="W35" s="4"/>
      <c r="X35" s="4"/>
      <c r="Y35" s="4"/>
      <c r="Z35" s="4"/>
    </row>
    <row r="36" spans="1:26" ht="33" customHeight="1">
      <c r="A36" s="103" t="s">
        <v>81</v>
      </c>
      <c r="B36" s="48"/>
      <c r="C36" s="48"/>
      <c r="D36" s="48"/>
      <c r="E36" s="48"/>
      <c r="F36" s="83"/>
      <c r="G36" s="104" t="s">
        <v>82</v>
      </c>
      <c r="H36" s="48"/>
      <c r="I36" s="48"/>
      <c r="J36" s="48"/>
      <c r="K36" s="106"/>
      <c r="L36" s="63" t="s">
        <v>88</v>
      </c>
      <c r="M36" s="44"/>
      <c r="N36" s="65" t="s">
        <v>89</v>
      </c>
      <c r="O36" s="69"/>
      <c r="P36" s="43"/>
      <c r="Q36" s="44"/>
      <c r="R36" s="45"/>
      <c r="S36" s="49"/>
      <c r="T36" s="4"/>
      <c r="U36" s="4"/>
      <c r="V36" s="4"/>
      <c r="W36" s="4"/>
      <c r="X36" s="4"/>
      <c r="Y36" s="4"/>
      <c r="Z36" s="4"/>
    </row>
    <row r="37" spans="1:26" ht="23.25" customHeight="1">
      <c r="A37" s="122" t="s">
        <v>13</v>
      </c>
      <c r="B37" s="114"/>
      <c r="C37" s="114"/>
      <c r="D37" s="114"/>
      <c r="E37" s="114"/>
      <c r="F37" s="72"/>
      <c r="G37" s="115"/>
      <c r="H37" s="114"/>
      <c r="I37" s="114"/>
      <c r="J37" s="114"/>
      <c r="K37" s="116"/>
      <c r="L37" s="70" t="s">
        <v>90</v>
      </c>
      <c r="M37" s="76" t="s">
        <v>91</v>
      </c>
      <c r="N37" s="80"/>
      <c r="O37" s="48"/>
      <c r="P37" s="80"/>
      <c r="Q37" s="77"/>
      <c r="R37" s="74">
        <v>0</v>
      </c>
      <c r="S37" s="75"/>
      <c r="T37" s="4"/>
      <c r="U37" s="4"/>
      <c r="V37" s="4"/>
      <c r="W37" s="4"/>
      <c r="X37" s="4"/>
      <c r="Y37" s="4"/>
      <c r="Z37" s="4"/>
    </row>
    <row r="38" spans="1:26" ht="21.75" customHeight="1">
      <c r="A38" s="97"/>
      <c r="B38" s="98"/>
      <c r="C38" s="98"/>
      <c r="D38" s="98"/>
      <c r="E38" s="98"/>
      <c r="F38" s="99"/>
      <c r="G38" s="100"/>
      <c r="H38" s="98"/>
      <c r="I38" s="98"/>
      <c r="J38" s="98"/>
      <c r="K38" s="102"/>
      <c r="L38" s="70" t="s">
        <v>92</v>
      </c>
      <c r="M38" s="76" t="s">
        <v>93</v>
      </c>
      <c r="N38" s="80"/>
      <c r="O38" s="48"/>
      <c r="P38" s="80"/>
      <c r="Q38" s="77"/>
      <c r="R38" s="74">
        <v>0</v>
      </c>
      <c r="S38" s="75"/>
      <c r="T38" s="4"/>
      <c r="U38" s="4"/>
      <c r="V38" s="4"/>
      <c r="W38" s="4"/>
      <c r="X38" s="4"/>
      <c r="Y38" s="4"/>
      <c r="Z38" s="4"/>
    </row>
    <row r="39" spans="1:26" ht="21.75" customHeight="1">
      <c r="A39" s="123" t="s">
        <v>81</v>
      </c>
      <c r="B39" s="40"/>
      <c r="C39" s="40"/>
      <c r="D39" s="40"/>
      <c r="E39" s="40"/>
      <c r="F39" s="124"/>
      <c r="G39" s="125" t="s">
        <v>82</v>
      </c>
      <c r="H39" s="40"/>
      <c r="I39" s="40"/>
      <c r="J39" s="40"/>
      <c r="K39" s="126"/>
      <c r="L39" s="89" t="s">
        <v>94</v>
      </c>
      <c r="M39" s="90" t="s">
        <v>95</v>
      </c>
      <c r="N39" s="51"/>
      <c r="O39" s="40"/>
      <c r="P39" s="51"/>
      <c r="Q39" s="54"/>
      <c r="R39" s="91">
        <v>0</v>
      </c>
      <c r="S39" s="58"/>
      <c r="T39" s="4"/>
      <c r="U39" s="4"/>
      <c r="V39" s="4"/>
      <c r="W39" s="4"/>
      <c r="X39" s="4"/>
      <c r="Y39" s="4"/>
      <c r="Z39" s="4"/>
    </row>
    <row r="40" spans="1:26" ht="12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2">
    <mergeCell ref="E5:M5"/>
    <mergeCell ref="E6:M6"/>
    <mergeCell ref="E7:M7"/>
    <mergeCell ref="E9:M9"/>
    <mergeCell ref="E10:M10"/>
    <mergeCell ref="H16:I16"/>
    <mergeCell ref="K16:M16"/>
    <mergeCell ref="B29:D29"/>
    <mergeCell ref="M35:Q35"/>
    <mergeCell ref="E11:M11"/>
    <mergeCell ref="B13:D13"/>
    <mergeCell ref="E13:M13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9"/>
  <sheetViews>
    <sheetView showGridLines="0" topLeftCell="A14" zoomScale="150" zoomScaleNormal="150" workbookViewId="0">
      <selection activeCell="G29" sqref="G29"/>
    </sheetView>
  </sheetViews>
  <sheetFormatPr baseColWidth="10" defaultColWidth="16.75" defaultRowHeight="15" customHeight="1"/>
  <cols>
    <col min="1" max="1" width="4.75" customWidth="1"/>
    <col min="2" max="2" width="19" customWidth="1"/>
    <col min="3" max="3" width="58" customWidth="1"/>
    <col min="4" max="4" width="4.25" customWidth="1"/>
    <col min="5" max="6" width="13.25" customWidth="1"/>
    <col min="7" max="7" width="20.25" customWidth="1"/>
    <col min="8" max="8" width="16" customWidth="1"/>
    <col min="9" max="26" width="9.25" customWidth="1"/>
  </cols>
  <sheetData>
    <row r="1" spans="1:26" ht="27.75" customHeight="1">
      <c r="A1" s="392" t="s">
        <v>136</v>
      </c>
      <c r="B1" s="375"/>
      <c r="C1" s="375"/>
      <c r="D1" s="375"/>
      <c r="E1" s="375"/>
      <c r="F1" s="375"/>
      <c r="G1" s="375"/>
      <c r="H1" s="37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29" t="s">
        <v>137</v>
      </c>
      <c r="B2" s="134"/>
      <c r="C2" s="134"/>
      <c r="D2" s="134"/>
      <c r="E2" s="134"/>
      <c r="F2" s="134"/>
      <c r="G2" s="134"/>
      <c r="H2" s="1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53" t="s">
        <v>1149</v>
      </c>
      <c r="B3" s="134"/>
      <c r="C3" s="134"/>
      <c r="D3" s="134"/>
      <c r="E3" s="134"/>
      <c r="F3" s="134"/>
      <c r="G3" s="134"/>
      <c r="H3" s="1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57"/>
      <c r="B4" s="153"/>
      <c r="C4" s="157"/>
      <c r="D4" s="130"/>
      <c r="E4" s="130"/>
      <c r="F4" s="130"/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58"/>
      <c r="B5" s="159"/>
      <c r="C5" s="159"/>
      <c r="D5" s="159"/>
      <c r="E5" s="160"/>
      <c r="F5" s="161"/>
      <c r="G5" s="161"/>
      <c r="H5" s="16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134" t="s">
        <v>678</v>
      </c>
      <c r="B6" s="134"/>
      <c r="C6" s="134"/>
      <c r="D6" s="134"/>
      <c r="E6" s="134"/>
      <c r="F6" s="134"/>
      <c r="G6" s="134"/>
      <c r="H6" s="13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140</v>
      </c>
      <c r="B7" s="134"/>
      <c r="C7" s="134"/>
      <c r="D7" s="134"/>
      <c r="E7" s="133" t="s">
        <v>141</v>
      </c>
      <c r="F7" s="134"/>
      <c r="G7" s="134"/>
      <c r="H7" s="13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62"/>
      <c r="E8" s="134" t="s">
        <v>143</v>
      </c>
      <c r="F8" s="163"/>
      <c r="G8" s="163"/>
      <c r="H8" s="16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158"/>
      <c r="F9" s="158"/>
      <c r="G9" s="158"/>
      <c r="H9" s="15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165" t="s">
        <v>148</v>
      </c>
      <c r="F10" s="165" t="s">
        <v>149</v>
      </c>
      <c r="G10" s="165" t="s">
        <v>150</v>
      </c>
      <c r="H10" s="165" t="s">
        <v>151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165" t="s">
        <v>35</v>
      </c>
      <c r="B11" s="165" t="s">
        <v>42</v>
      </c>
      <c r="C11" s="165" t="s">
        <v>48</v>
      </c>
      <c r="D11" s="165" t="s">
        <v>54</v>
      </c>
      <c r="E11" s="165" t="s">
        <v>58</v>
      </c>
      <c r="F11" s="165" t="s">
        <v>62</v>
      </c>
      <c r="G11" s="165" t="s">
        <v>65</v>
      </c>
      <c r="H11" s="165" t="s">
        <v>38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" customHeight="1">
      <c r="A12" s="158"/>
      <c r="B12" s="158"/>
      <c r="C12" s="158"/>
      <c r="D12" s="158"/>
      <c r="E12" s="158"/>
      <c r="F12" s="158"/>
      <c r="G12" s="158"/>
      <c r="H12" s="15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30.75" customHeight="1">
      <c r="A13" s="166"/>
      <c r="B13" s="167" t="s">
        <v>36</v>
      </c>
      <c r="C13" s="167" t="s">
        <v>152</v>
      </c>
      <c r="D13" s="167"/>
      <c r="E13" s="168"/>
      <c r="F13" s="169"/>
      <c r="G13" s="169">
        <f>G14</f>
        <v>0</v>
      </c>
      <c r="H13" s="168">
        <v>5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8.5" customHeight="1">
      <c r="A14" s="172"/>
      <c r="B14" s="173" t="s">
        <v>35</v>
      </c>
      <c r="C14" s="173" t="s">
        <v>153</v>
      </c>
      <c r="D14" s="173"/>
      <c r="E14" s="174"/>
      <c r="F14" s="175"/>
      <c r="G14" s="175">
        <f>SUM(G15:G18)</f>
        <v>0</v>
      </c>
      <c r="H14" s="174">
        <v>5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4" customHeight="1">
      <c r="A15" s="176">
        <v>7</v>
      </c>
      <c r="B15" s="177" t="s">
        <v>822</v>
      </c>
      <c r="C15" s="177" t="s">
        <v>1150</v>
      </c>
      <c r="D15" s="177" t="s">
        <v>204</v>
      </c>
      <c r="E15" s="178">
        <v>25</v>
      </c>
      <c r="F15" s="179"/>
      <c r="G15" s="179">
        <f t="shared" ref="G15:G18" si="0">E15*F15</f>
        <v>0</v>
      </c>
      <c r="H15" s="178">
        <v>0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4.5" customHeight="1">
      <c r="A16" s="176">
        <v>8</v>
      </c>
      <c r="B16" s="177" t="s">
        <v>823</v>
      </c>
      <c r="C16" s="177" t="s">
        <v>1151</v>
      </c>
      <c r="D16" s="177" t="s">
        <v>170</v>
      </c>
      <c r="E16" s="178">
        <v>1</v>
      </c>
      <c r="F16" s="179"/>
      <c r="G16" s="179">
        <f t="shared" si="0"/>
        <v>0</v>
      </c>
      <c r="H16" s="178"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184">
        <v>12</v>
      </c>
      <c r="B17" s="185" t="s">
        <v>824</v>
      </c>
      <c r="C17" s="185" t="s">
        <v>1152</v>
      </c>
      <c r="D17" s="185" t="s">
        <v>179</v>
      </c>
      <c r="E17" s="186">
        <v>5</v>
      </c>
      <c r="F17" s="187"/>
      <c r="G17" s="179">
        <f t="shared" si="0"/>
        <v>0</v>
      </c>
      <c r="H17" s="186">
        <v>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4" customHeight="1">
      <c r="A18" s="176">
        <v>13</v>
      </c>
      <c r="B18" s="177" t="s">
        <v>825</v>
      </c>
      <c r="C18" s="177" t="s">
        <v>1153</v>
      </c>
      <c r="D18" s="177" t="s">
        <v>174</v>
      </c>
      <c r="E18" s="178">
        <v>7.5</v>
      </c>
      <c r="F18" s="179"/>
      <c r="G18" s="179">
        <f t="shared" si="0"/>
        <v>0</v>
      </c>
      <c r="H18" s="178"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30.75" customHeight="1">
      <c r="A19" s="166"/>
      <c r="B19" s="167" t="s">
        <v>1038</v>
      </c>
      <c r="C19" s="167" t="s">
        <v>1154</v>
      </c>
      <c r="D19" s="167"/>
      <c r="E19" s="168"/>
      <c r="F19" s="169"/>
      <c r="G19" s="169">
        <f>SUM(G20:G27)</f>
        <v>0</v>
      </c>
      <c r="H19" s="168">
        <v>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184">
        <v>14</v>
      </c>
      <c r="B20" s="185" t="s">
        <v>826</v>
      </c>
      <c r="C20" s="185" t="s">
        <v>1155</v>
      </c>
      <c r="D20" s="185" t="s">
        <v>204</v>
      </c>
      <c r="E20" s="186">
        <v>30</v>
      </c>
      <c r="F20" s="187"/>
      <c r="G20" s="179">
        <f t="shared" ref="G20:G27" si="1">E20*F20</f>
        <v>0</v>
      </c>
      <c r="H20" s="186">
        <v>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184">
        <v>15</v>
      </c>
      <c r="B21" s="185" t="s">
        <v>827</v>
      </c>
      <c r="C21" s="185" t="s">
        <v>1156</v>
      </c>
      <c r="D21" s="185" t="s">
        <v>170</v>
      </c>
      <c r="E21" s="186">
        <v>30</v>
      </c>
      <c r="F21" s="187"/>
      <c r="G21" s="179">
        <f t="shared" si="1"/>
        <v>0</v>
      </c>
      <c r="H21" s="186"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9.25" customHeight="1">
      <c r="A22" s="176">
        <v>3</v>
      </c>
      <c r="B22" s="177" t="s">
        <v>828</v>
      </c>
      <c r="C22" s="205" t="s">
        <v>1157</v>
      </c>
      <c r="D22" s="177" t="s">
        <v>170</v>
      </c>
      <c r="E22" s="178">
        <v>1</v>
      </c>
      <c r="F22" s="179"/>
      <c r="G22" s="179">
        <f t="shared" si="1"/>
        <v>0</v>
      </c>
      <c r="H22" s="178">
        <v>0</v>
      </c>
      <c r="I22" s="206"/>
      <c r="J22" s="287"/>
      <c r="K22" s="288"/>
      <c r="L22" s="288"/>
      <c r="M22" s="288"/>
      <c r="N22" s="288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</row>
    <row r="23" spans="1:26" ht="13.5" customHeight="1">
      <c r="A23" s="184">
        <v>16</v>
      </c>
      <c r="B23" s="185" t="s">
        <v>829</v>
      </c>
      <c r="C23" s="185" t="s">
        <v>1158</v>
      </c>
      <c r="D23" s="185" t="s">
        <v>170</v>
      </c>
      <c r="E23" s="186">
        <v>1</v>
      </c>
      <c r="F23" s="187"/>
      <c r="G23" s="179">
        <f t="shared" si="1"/>
        <v>0</v>
      </c>
      <c r="H23" s="186">
        <v>0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84">
        <v>17</v>
      </c>
      <c r="B24" s="185" t="s">
        <v>830</v>
      </c>
      <c r="C24" s="185" t="s">
        <v>1159</v>
      </c>
      <c r="D24" s="185" t="s">
        <v>170</v>
      </c>
      <c r="E24" s="186">
        <v>25</v>
      </c>
      <c r="F24" s="187"/>
      <c r="G24" s="179">
        <f t="shared" si="1"/>
        <v>0</v>
      </c>
      <c r="H24" s="186">
        <v>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4" customHeight="1">
      <c r="A25" s="176">
        <v>6</v>
      </c>
      <c r="B25" s="177" t="s">
        <v>831</v>
      </c>
      <c r="C25" s="177" t="s">
        <v>1160</v>
      </c>
      <c r="D25" s="177" t="s">
        <v>170</v>
      </c>
      <c r="E25" s="178">
        <v>1</v>
      </c>
      <c r="F25" s="179"/>
      <c r="G25" s="179">
        <f t="shared" si="1"/>
        <v>0</v>
      </c>
      <c r="H25" s="178"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4" customHeight="1">
      <c r="A26" s="176">
        <v>10</v>
      </c>
      <c r="B26" s="177" t="s">
        <v>833</v>
      </c>
      <c r="C26" s="177" t="s">
        <v>1161</v>
      </c>
      <c r="D26" s="177" t="s">
        <v>170</v>
      </c>
      <c r="E26" s="178">
        <v>1</v>
      </c>
      <c r="F26" s="179"/>
      <c r="G26" s="179">
        <f t="shared" si="1"/>
        <v>0</v>
      </c>
      <c r="H26" s="178">
        <v>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6.25" customHeight="1">
      <c r="A27" s="176">
        <v>11</v>
      </c>
      <c r="B27" s="177" t="s">
        <v>834</v>
      </c>
      <c r="C27" s="205" t="s">
        <v>1162</v>
      </c>
      <c r="D27" s="177" t="s">
        <v>170</v>
      </c>
      <c r="E27" s="178">
        <v>1</v>
      </c>
      <c r="F27" s="179"/>
      <c r="G27" s="179">
        <f t="shared" si="1"/>
        <v>0</v>
      </c>
      <c r="H27" s="178">
        <v>0</v>
      </c>
      <c r="I27" s="4"/>
      <c r="J27" s="207"/>
      <c r="K27" s="208"/>
      <c r="L27" s="208"/>
      <c r="M27" s="208"/>
      <c r="N27" s="208"/>
      <c r="O27" s="20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30.75" customHeight="1">
      <c r="A28" s="246"/>
      <c r="B28" s="247"/>
      <c r="C28" s="247" t="s">
        <v>674</v>
      </c>
      <c r="D28" s="247"/>
      <c r="E28" s="248"/>
      <c r="F28" s="249"/>
      <c r="G28" s="249">
        <f>G19+G14</f>
        <v>0</v>
      </c>
      <c r="H28" s="248">
        <v>5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" customHeight="1">
      <c r="A29" s="250"/>
      <c r="B29" s="251"/>
      <c r="C29" s="251"/>
      <c r="D29" s="251"/>
      <c r="E29" s="252"/>
      <c r="F29" s="253"/>
      <c r="G29" s="253"/>
      <c r="H29" s="252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" customHeight="1">
      <c r="A30" s="250"/>
      <c r="B30" s="251"/>
      <c r="C30" s="251"/>
      <c r="D30" s="251"/>
      <c r="E30" s="252"/>
      <c r="F30" s="253"/>
      <c r="G30" s="253"/>
      <c r="H30" s="252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" customHeight="1">
      <c r="A31" s="250"/>
      <c r="B31" s="251"/>
      <c r="C31" s="251"/>
      <c r="D31" s="251"/>
      <c r="E31" s="252"/>
      <c r="F31" s="253"/>
      <c r="G31" s="253"/>
      <c r="H31" s="252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" customHeight="1">
      <c r="A32" s="250"/>
      <c r="B32" s="251"/>
      <c r="C32" s="251"/>
      <c r="D32" s="251"/>
      <c r="E32" s="252"/>
      <c r="F32" s="253"/>
      <c r="G32" s="253"/>
      <c r="H32" s="252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" customHeight="1">
      <c r="A33" s="250"/>
      <c r="B33" s="251"/>
      <c r="C33" s="251"/>
      <c r="D33" s="251"/>
      <c r="E33" s="252"/>
      <c r="F33" s="253"/>
      <c r="G33" s="253"/>
      <c r="H33" s="252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" customHeight="1">
      <c r="A34" s="250"/>
      <c r="B34" s="251"/>
      <c r="C34" s="251"/>
      <c r="D34" s="251"/>
      <c r="E34" s="252"/>
      <c r="F34" s="253"/>
      <c r="G34" s="253"/>
      <c r="H34" s="252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" customHeight="1">
      <c r="A35" s="250"/>
      <c r="B35" s="251"/>
      <c r="C35" s="251"/>
      <c r="D35" s="251"/>
      <c r="E35" s="252"/>
      <c r="F35" s="253"/>
      <c r="G35" s="253"/>
      <c r="H35" s="252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" customHeight="1">
      <c r="A36" s="250"/>
      <c r="B36" s="251"/>
      <c r="C36" s="251"/>
      <c r="D36" s="251"/>
      <c r="E36" s="252"/>
      <c r="F36" s="253"/>
      <c r="G36" s="253"/>
      <c r="H36" s="25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" customHeight="1">
      <c r="A37" s="250"/>
      <c r="B37" s="251"/>
      <c r="C37" s="251"/>
      <c r="D37" s="251"/>
      <c r="E37" s="252"/>
      <c r="F37" s="253"/>
      <c r="G37" s="253"/>
      <c r="H37" s="252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" customHeight="1">
      <c r="A38" s="250"/>
      <c r="B38" s="251"/>
      <c r="C38" s="251"/>
      <c r="D38" s="251"/>
      <c r="E38" s="252"/>
      <c r="F38" s="253"/>
      <c r="G38" s="253"/>
      <c r="H38" s="252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" customHeight="1">
      <c r="A39" s="250"/>
      <c r="B39" s="251"/>
      <c r="C39" s="251"/>
      <c r="D39" s="251"/>
      <c r="E39" s="252"/>
      <c r="F39" s="253"/>
      <c r="G39" s="253"/>
      <c r="H39" s="252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" customHeight="1">
      <c r="A40" s="250"/>
      <c r="B40" s="251"/>
      <c r="C40" s="251"/>
      <c r="D40" s="251"/>
      <c r="E40" s="252"/>
      <c r="F40" s="253"/>
      <c r="G40" s="253"/>
      <c r="H40" s="252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" customHeight="1">
      <c r="A41" s="250"/>
      <c r="B41" s="251"/>
      <c r="C41" s="251"/>
      <c r="D41" s="251"/>
      <c r="E41" s="252"/>
      <c r="F41" s="253"/>
      <c r="G41" s="253"/>
      <c r="H41" s="252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" customHeight="1">
      <c r="A42" s="250"/>
      <c r="B42" s="251"/>
      <c r="C42" s="251"/>
      <c r="D42" s="251"/>
      <c r="E42" s="252"/>
      <c r="F42" s="253"/>
      <c r="G42" s="253"/>
      <c r="H42" s="252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" customHeight="1">
      <c r="A43" s="250"/>
      <c r="B43" s="251"/>
      <c r="C43" s="251"/>
      <c r="D43" s="251"/>
      <c r="E43" s="252"/>
      <c r="F43" s="253"/>
      <c r="G43" s="253"/>
      <c r="H43" s="252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" customHeight="1">
      <c r="A44" s="250"/>
      <c r="B44" s="251"/>
      <c r="C44" s="251"/>
      <c r="D44" s="251"/>
      <c r="E44" s="252"/>
      <c r="F44" s="253"/>
      <c r="G44" s="253"/>
      <c r="H44" s="252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" customHeight="1">
      <c r="A45" s="250"/>
      <c r="B45" s="251"/>
      <c r="C45" s="251"/>
      <c r="D45" s="251"/>
      <c r="E45" s="252"/>
      <c r="F45" s="253"/>
      <c r="G45" s="253"/>
      <c r="H45" s="252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" customHeight="1">
      <c r="A46" s="250"/>
      <c r="B46" s="251"/>
      <c r="C46" s="251"/>
      <c r="D46" s="251"/>
      <c r="E46" s="252"/>
      <c r="F46" s="253"/>
      <c r="G46" s="253"/>
      <c r="H46" s="252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" customHeight="1">
      <c r="A47" s="250"/>
      <c r="B47" s="251"/>
      <c r="C47" s="251"/>
      <c r="D47" s="251"/>
      <c r="E47" s="252"/>
      <c r="F47" s="253"/>
      <c r="G47" s="253"/>
      <c r="H47" s="252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" customHeight="1">
      <c r="A48" s="250"/>
      <c r="B48" s="251"/>
      <c r="C48" s="251"/>
      <c r="D48" s="251"/>
      <c r="E48" s="252"/>
      <c r="F48" s="253"/>
      <c r="G48" s="253"/>
      <c r="H48" s="252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" customHeight="1">
      <c r="A49" s="250"/>
      <c r="B49" s="251"/>
      <c r="C49" s="251"/>
      <c r="D49" s="251"/>
      <c r="E49" s="252"/>
      <c r="F49" s="253"/>
      <c r="G49" s="253"/>
      <c r="H49" s="252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" customHeight="1">
      <c r="A50" s="250"/>
      <c r="B50" s="251"/>
      <c r="C50" s="251"/>
      <c r="D50" s="251"/>
      <c r="E50" s="252"/>
      <c r="F50" s="253"/>
      <c r="G50" s="253"/>
      <c r="H50" s="252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" customHeight="1">
      <c r="A51" s="250"/>
      <c r="B51" s="251"/>
      <c r="C51" s="251"/>
      <c r="D51" s="251"/>
      <c r="E51" s="252"/>
      <c r="F51" s="253"/>
      <c r="G51" s="253"/>
      <c r="H51" s="252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" customHeight="1">
      <c r="A52" s="250"/>
      <c r="B52" s="251"/>
      <c r="C52" s="251"/>
      <c r="D52" s="251"/>
      <c r="E52" s="252"/>
      <c r="F52" s="253"/>
      <c r="G52" s="253"/>
      <c r="H52" s="252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" customHeight="1">
      <c r="A53" s="250"/>
      <c r="B53" s="251"/>
      <c r="C53" s="251"/>
      <c r="D53" s="251"/>
      <c r="E53" s="252"/>
      <c r="F53" s="253"/>
      <c r="G53" s="253"/>
      <c r="H53" s="252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" customHeight="1">
      <c r="A54" s="250"/>
      <c r="B54" s="251"/>
      <c r="C54" s="251"/>
      <c r="D54" s="251"/>
      <c r="E54" s="252"/>
      <c r="F54" s="253"/>
      <c r="G54" s="253"/>
      <c r="H54" s="252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" customHeight="1">
      <c r="A55" s="250"/>
      <c r="B55" s="251"/>
      <c r="C55" s="251"/>
      <c r="D55" s="251"/>
      <c r="E55" s="252"/>
      <c r="F55" s="253"/>
      <c r="G55" s="253"/>
      <c r="H55" s="252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" customHeight="1">
      <c r="A56" s="250"/>
      <c r="B56" s="251"/>
      <c r="C56" s="251"/>
      <c r="D56" s="251"/>
      <c r="E56" s="252"/>
      <c r="F56" s="253"/>
      <c r="G56" s="253"/>
      <c r="H56" s="252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" customHeight="1">
      <c r="A57" s="250"/>
      <c r="B57" s="251"/>
      <c r="C57" s="251"/>
      <c r="D57" s="251"/>
      <c r="E57" s="252"/>
      <c r="F57" s="253"/>
      <c r="G57" s="253"/>
      <c r="H57" s="252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" customHeight="1">
      <c r="A58" s="250"/>
      <c r="B58" s="251"/>
      <c r="C58" s="251"/>
      <c r="D58" s="251"/>
      <c r="E58" s="252"/>
      <c r="F58" s="253"/>
      <c r="G58" s="253"/>
      <c r="H58" s="252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" customHeight="1">
      <c r="A59" s="250"/>
      <c r="B59" s="251"/>
      <c r="C59" s="251"/>
      <c r="D59" s="251"/>
      <c r="E59" s="252"/>
      <c r="F59" s="253"/>
      <c r="G59" s="253"/>
      <c r="H59" s="252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" customHeight="1">
      <c r="A60" s="250"/>
      <c r="B60" s="251"/>
      <c r="C60" s="251"/>
      <c r="D60" s="251"/>
      <c r="E60" s="252"/>
      <c r="F60" s="253"/>
      <c r="G60" s="253"/>
      <c r="H60" s="25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" customHeight="1">
      <c r="A61" s="250"/>
      <c r="B61" s="251"/>
      <c r="C61" s="251"/>
      <c r="D61" s="251"/>
      <c r="E61" s="252"/>
      <c r="F61" s="253"/>
      <c r="G61" s="253"/>
      <c r="H61" s="252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" customHeight="1">
      <c r="A62" s="250"/>
      <c r="B62" s="251"/>
      <c r="C62" s="251"/>
      <c r="D62" s="251"/>
      <c r="E62" s="252"/>
      <c r="F62" s="253"/>
      <c r="G62" s="253"/>
      <c r="H62" s="25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" customHeight="1">
      <c r="A63" s="250"/>
      <c r="B63" s="251"/>
      <c r="C63" s="251"/>
      <c r="D63" s="251"/>
      <c r="E63" s="252"/>
      <c r="F63" s="253"/>
      <c r="G63" s="253"/>
      <c r="H63" s="252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" customHeight="1">
      <c r="A64" s="250"/>
      <c r="B64" s="251"/>
      <c r="C64" s="251"/>
      <c r="D64" s="251"/>
      <c r="E64" s="252"/>
      <c r="F64" s="253"/>
      <c r="G64" s="253"/>
      <c r="H64" s="252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" customHeight="1">
      <c r="A65" s="250"/>
      <c r="B65" s="251"/>
      <c r="C65" s="251"/>
      <c r="D65" s="251"/>
      <c r="E65" s="252"/>
      <c r="F65" s="253"/>
      <c r="G65" s="253"/>
      <c r="H65" s="25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" customHeight="1">
      <c r="A66" s="250"/>
      <c r="B66" s="251"/>
      <c r="C66" s="251"/>
      <c r="D66" s="251"/>
      <c r="E66" s="252"/>
      <c r="F66" s="253"/>
      <c r="G66" s="253"/>
      <c r="H66" s="252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" customHeight="1">
      <c r="A67" s="250"/>
      <c r="B67" s="251"/>
      <c r="C67" s="251"/>
      <c r="D67" s="251"/>
      <c r="E67" s="252"/>
      <c r="F67" s="253"/>
      <c r="G67" s="253"/>
      <c r="H67" s="252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250"/>
      <c r="B68" s="251"/>
      <c r="C68" s="251"/>
      <c r="D68" s="251"/>
      <c r="E68" s="252"/>
      <c r="F68" s="253"/>
      <c r="G68" s="253"/>
      <c r="H68" s="252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" customHeight="1">
      <c r="A69" s="250"/>
      <c r="B69" s="251"/>
      <c r="C69" s="251"/>
      <c r="D69" s="251"/>
      <c r="E69" s="252"/>
      <c r="F69" s="253"/>
      <c r="G69" s="253"/>
      <c r="H69" s="252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" customHeight="1">
      <c r="A70" s="250"/>
      <c r="B70" s="251"/>
      <c r="C70" s="251"/>
      <c r="D70" s="251"/>
      <c r="E70" s="252"/>
      <c r="F70" s="253"/>
      <c r="G70" s="253"/>
      <c r="H70" s="252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" customHeight="1">
      <c r="A71" s="250"/>
      <c r="B71" s="251"/>
      <c r="C71" s="251"/>
      <c r="D71" s="251"/>
      <c r="E71" s="252"/>
      <c r="F71" s="253"/>
      <c r="G71" s="253"/>
      <c r="H71" s="252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" customHeight="1">
      <c r="A72" s="250"/>
      <c r="B72" s="251"/>
      <c r="C72" s="251"/>
      <c r="D72" s="251"/>
      <c r="E72" s="252"/>
      <c r="F72" s="253"/>
      <c r="G72" s="253"/>
      <c r="H72" s="252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" customHeight="1">
      <c r="A73" s="250"/>
      <c r="B73" s="251"/>
      <c r="C73" s="251"/>
      <c r="D73" s="251"/>
      <c r="E73" s="252"/>
      <c r="F73" s="253"/>
      <c r="G73" s="253"/>
      <c r="H73" s="252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" customHeight="1">
      <c r="A74" s="250"/>
      <c r="B74" s="251"/>
      <c r="C74" s="251"/>
      <c r="D74" s="251"/>
      <c r="E74" s="252"/>
      <c r="F74" s="253"/>
      <c r="G74" s="253"/>
      <c r="H74" s="252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" customHeight="1">
      <c r="A75" s="250"/>
      <c r="B75" s="251"/>
      <c r="C75" s="251"/>
      <c r="D75" s="251"/>
      <c r="E75" s="252"/>
      <c r="F75" s="253"/>
      <c r="G75" s="253"/>
      <c r="H75" s="252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" customHeight="1">
      <c r="A76" s="250"/>
      <c r="B76" s="251"/>
      <c r="C76" s="251"/>
      <c r="D76" s="251"/>
      <c r="E76" s="252"/>
      <c r="F76" s="253"/>
      <c r="G76" s="253"/>
      <c r="H76" s="252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" customHeight="1">
      <c r="A77" s="250"/>
      <c r="B77" s="251"/>
      <c r="C77" s="251"/>
      <c r="D77" s="251"/>
      <c r="E77" s="252"/>
      <c r="F77" s="253"/>
      <c r="G77" s="253"/>
      <c r="H77" s="252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" customHeight="1">
      <c r="A78" s="250"/>
      <c r="B78" s="251"/>
      <c r="C78" s="251"/>
      <c r="D78" s="251"/>
      <c r="E78" s="252"/>
      <c r="F78" s="253"/>
      <c r="G78" s="253"/>
      <c r="H78" s="25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" customHeight="1">
      <c r="A79" s="250"/>
      <c r="B79" s="251"/>
      <c r="C79" s="251"/>
      <c r="D79" s="251"/>
      <c r="E79" s="252"/>
      <c r="F79" s="253"/>
      <c r="G79" s="253"/>
      <c r="H79" s="25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" customHeight="1">
      <c r="A80" s="250"/>
      <c r="B80" s="251"/>
      <c r="C80" s="251"/>
      <c r="D80" s="251"/>
      <c r="E80" s="252"/>
      <c r="F80" s="253"/>
      <c r="G80" s="253"/>
      <c r="H80" s="25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" customHeight="1">
      <c r="A81" s="250"/>
      <c r="B81" s="251"/>
      <c r="C81" s="251"/>
      <c r="D81" s="251"/>
      <c r="E81" s="252"/>
      <c r="F81" s="253"/>
      <c r="G81" s="253"/>
      <c r="H81" s="25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" customHeight="1">
      <c r="A82" s="250"/>
      <c r="B82" s="251"/>
      <c r="C82" s="251"/>
      <c r="D82" s="251"/>
      <c r="E82" s="252"/>
      <c r="F82" s="253"/>
      <c r="G82" s="253"/>
      <c r="H82" s="25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" customHeight="1">
      <c r="A83" s="250"/>
      <c r="B83" s="251"/>
      <c r="C83" s="251"/>
      <c r="D83" s="251"/>
      <c r="E83" s="252"/>
      <c r="F83" s="253"/>
      <c r="G83" s="253"/>
      <c r="H83" s="25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" customHeight="1">
      <c r="A84" s="250"/>
      <c r="B84" s="251"/>
      <c r="C84" s="251"/>
      <c r="D84" s="251"/>
      <c r="E84" s="252"/>
      <c r="F84" s="253"/>
      <c r="G84" s="253"/>
      <c r="H84" s="25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" customHeight="1">
      <c r="A85" s="250"/>
      <c r="B85" s="251"/>
      <c r="C85" s="251"/>
      <c r="D85" s="251"/>
      <c r="E85" s="252"/>
      <c r="F85" s="253"/>
      <c r="G85" s="253"/>
      <c r="H85" s="25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" customHeight="1">
      <c r="A86" s="250"/>
      <c r="B86" s="251"/>
      <c r="C86" s="251"/>
      <c r="D86" s="251"/>
      <c r="E86" s="252"/>
      <c r="F86" s="253"/>
      <c r="G86" s="253"/>
      <c r="H86" s="25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" customHeight="1">
      <c r="A87" s="250"/>
      <c r="B87" s="251"/>
      <c r="C87" s="251"/>
      <c r="D87" s="251"/>
      <c r="E87" s="252"/>
      <c r="F87" s="253"/>
      <c r="G87" s="253"/>
      <c r="H87" s="25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" customHeight="1">
      <c r="A88" s="250"/>
      <c r="B88" s="251"/>
      <c r="C88" s="251"/>
      <c r="D88" s="251"/>
      <c r="E88" s="252"/>
      <c r="F88" s="253"/>
      <c r="G88" s="253"/>
      <c r="H88" s="25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" customHeight="1">
      <c r="A89" s="250"/>
      <c r="B89" s="251"/>
      <c r="C89" s="251"/>
      <c r="D89" s="251"/>
      <c r="E89" s="252"/>
      <c r="F89" s="253"/>
      <c r="G89" s="253"/>
      <c r="H89" s="25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" customHeight="1">
      <c r="A90" s="250"/>
      <c r="B90" s="251"/>
      <c r="C90" s="251"/>
      <c r="D90" s="251"/>
      <c r="E90" s="252"/>
      <c r="F90" s="253"/>
      <c r="G90" s="253"/>
      <c r="H90" s="25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" customHeight="1">
      <c r="A91" s="250"/>
      <c r="B91" s="251"/>
      <c r="C91" s="251"/>
      <c r="D91" s="251"/>
      <c r="E91" s="252"/>
      <c r="F91" s="253"/>
      <c r="G91" s="253"/>
      <c r="H91" s="25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" customHeight="1">
      <c r="A92" s="250"/>
      <c r="B92" s="251"/>
      <c r="C92" s="251"/>
      <c r="D92" s="251"/>
      <c r="E92" s="252"/>
      <c r="F92" s="253"/>
      <c r="G92" s="253"/>
      <c r="H92" s="25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" customHeight="1">
      <c r="A93" s="250"/>
      <c r="B93" s="251"/>
      <c r="C93" s="251"/>
      <c r="D93" s="251"/>
      <c r="E93" s="252"/>
      <c r="F93" s="253"/>
      <c r="G93" s="253"/>
      <c r="H93" s="25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" customHeight="1">
      <c r="A94" s="250"/>
      <c r="B94" s="251"/>
      <c r="C94" s="251"/>
      <c r="D94" s="251"/>
      <c r="E94" s="252"/>
      <c r="F94" s="253"/>
      <c r="G94" s="253"/>
      <c r="H94" s="25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" customHeight="1">
      <c r="A95" s="250"/>
      <c r="B95" s="251"/>
      <c r="C95" s="251"/>
      <c r="D95" s="251"/>
      <c r="E95" s="252"/>
      <c r="F95" s="253"/>
      <c r="G95" s="253"/>
      <c r="H95" s="25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" customHeight="1">
      <c r="A96" s="250"/>
      <c r="B96" s="251"/>
      <c r="C96" s="251"/>
      <c r="D96" s="251"/>
      <c r="E96" s="252"/>
      <c r="F96" s="253"/>
      <c r="G96" s="253"/>
      <c r="H96" s="25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" customHeight="1">
      <c r="A97" s="250"/>
      <c r="B97" s="251"/>
      <c r="C97" s="251"/>
      <c r="D97" s="251"/>
      <c r="E97" s="252"/>
      <c r="F97" s="253"/>
      <c r="G97" s="253"/>
      <c r="H97" s="25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" customHeight="1">
      <c r="A98" s="250"/>
      <c r="B98" s="251"/>
      <c r="C98" s="251"/>
      <c r="D98" s="251"/>
      <c r="E98" s="252"/>
      <c r="F98" s="253"/>
      <c r="G98" s="253"/>
      <c r="H98" s="25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" customHeight="1">
      <c r="A99" s="250"/>
      <c r="B99" s="251"/>
      <c r="C99" s="251"/>
      <c r="D99" s="251"/>
      <c r="E99" s="252"/>
      <c r="F99" s="253"/>
      <c r="G99" s="253"/>
      <c r="H99" s="25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" customHeight="1">
      <c r="A100" s="250"/>
      <c r="B100" s="251"/>
      <c r="C100" s="251"/>
      <c r="D100" s="251"/>
      <c r="E100" s="252"/>
      <c r="F100" s="253"/>
      <c r="G100" s="253"/>
      <c r="H100" s="25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" customHeight="1">
      <c r="A101" s="250"/>
      <c r="B101" s="251"/>
      <c r="C101" s="251"/>
      <c r="D101" s="251"/>
      <c r="E101" s="252"/>
      <c r="F101" s="253"/>
      <c r="G101" s="253"/>
      <c r="H101" s="25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" customHeight="1">
      <c r="A102" s="250"/>
      <c r="B102" s="251"/>
      <c r="C102" s="251"/>
      <c r="D102" s="251"/>
      <c r="E102" s="252"/>
      <c r="F102" s="253"/>
      <c r="G102" s="253"/>
      <c r="H102" s="25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" customHeight="1">
      <c r="A103" s="250"/>
      <c r="B103" s="251"/>
      <c r="C103" s="251"/>
      <c r="D103" s="251"/>
      <c r="E103" s="252"/>
      <c r="F103" s="253"/>
      <c r="G103" s="253"/>
      <c r="H103" s="25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" customHeight="1">
      <c r="A104" s="250"/>
      <c r="B104" s="251"/>
      <c r="C104" s="251"/>
      <c r="D104" s="251"/>
      <c r="E104" s="252"/>
      <c r="F104" s="253"/>
      <c r="G104" s="253"/>
      <c r="H104" s="25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" customHeight="1">
      <c r="A105" s="250"/>
      <c r="B105" s="251"/>
      <c r="C105" s="251"/>
      <c r="D105" s="251"/>
      <c r="E105" s="252"/>
      <c r="F105" s="253"/>
      <c r="G105" s="253"/>
      <c r="H105" s="25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" customHeight="1">
      <c r="A106" s="250"/>
      <c r="B106" s="251"/>
      <c r="C106" s="251"/>
      <c r="D106" s="251"/>
      <c r="E106" s="252"/>
      <c r="F106" s="253"/>
      <c r="G106" s="253"/>
      <c r="H106" s="25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" customHeight="1">
      <c r="A107" s="250"/>
      <c r="B107" s="251"/>
      <c r="C107" s="251"/>
      <c r="D107" s="251"/>
      <c r="E107" s="252"/>
      <c r="F107" s="253"/>
      <c r="G107" s="253"/>
      <c r="H107" s="25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" customHeight="1">
      <c r="A108" s="250"/>
      <c r="B108" s="251"/>
      <c r="C108" s="251"/>
      <c r="D108" s="251"/>
      <c r="E108" s="252"/>
      <c r="F108" s="253"/>
      <c r="G108" s="253"/>
      <c r="H108" s="25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" customHeight="1">
      <c r="A109" s="250"/>
      <c r="B109" s="251"/>
      <c r="C109" s="251"/>
      <c r="D109" s="251"/>
      <c r="E109" s="252"/>
      <c r="F109" s="253"/>
      <c r="G109" s="253"/>
      <c r="H109" s="25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" customHeight="1">
      <c r="A110" s="250"/>
      <c r="B110" s="251"/>
      <c r="C110" s="251"/>
      <c r="D110" s="251"/>
      <c r="E110" s="252"/>
      <c r="F110" s="253"/>
      <c r="G110" s="253"/>
      <c r="H110" s="25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" customHeight="1">
      <c r="A111" s="250"/>
      <c r="B111" s="251"/>
      <c r="C111" s="251"/>
      <c r="D111" s="251"/>
      <c r="E111" s="252"/>
      <c r="F111" s="253"/>
      <c r="G111" s="253"/>
      <c r="H111" s="25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" customHeight="1">
      <c r="A112" s="250"/>
      <c r="B112" s="251"/>
      <c r="C112" s="251"/>
      <c r="D112" s="251"/>
      <c r="E112" s="252"/>
      <c r="F112" s="253"/>
      <c r="G112" s="253"/>
      <c r="H112" s="25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" customHeight="1">
      <c r="A113" s="250"/>
      <c r="B113" s="251"/>
      <c r="C113" s="251"/>
      <c r="D113" s="251"/>
      <c r="E113" s="252"/>
      <c r="F113" s="253"/>
      <c r="G113" s="253"/>
      <c r="H113" s="25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" customHeight="1">
      <c r="A114" s="250"/>
      <c r="B114" s="251"/>
      <c r="C114" s="251"/>
      <c r="D114" s="251"/>
      <c r="E114" s="252"/>
      <c r="F114" s="253"/>
      <c r="G114" s="253"/>
      <c r="H114" s="25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" customHeight="1">
      <c r="A115" s="250"/>
      <c r="B115" s="251"/>
      <c r="C115" s="251"/>
      <c r="D115" s="251"/>
      <c r="E115" s="252"/>
      <c r="F115" s="253"/>
      <c r="G115" s="253"/>
      <c r="H115" s="25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" customHeight="1">
      <c r="A116" s="250"/>
      <c r="B116" s="251"/>
      <c r="C116" s="251"/>
      <c r="D116" s="251"/>
      <c r="E116" s="252"/>
      <c r="F116" s="253"/>
      <c r="G116" s="253"/>
      <c r="H116" s="25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" customHeight="1">
      <c r="A117" s="250"/>
      <c r="B117" s="251"/>
      <c r="C117" s="251"/>
      <c r="D117" s="251"/>
      <c r="E117" s="252"/>
      <c r="F117" s="253"/>
      <c r="G117" s="253"/>
      <c r="H117" s="25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" customHeight="1">
      <c r="A118" s="250"/>
      <c r="B118" s="251"/>
      <c r="C118" s="251"/>
      <c r="D118" s="251"/>
      <c r="E118" s="252"/>
      <c r="F118" s="253"/>
      <c r="G118" s="253"/>
      <c r="H118" s="25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" customHeight="1">
      <c r="A119" s="250"/>
      <c r="B119" s="251"/>
      <c r="C119" s="251"/>
      <c r="D119" s="251"/>
      <c r="E119" s="252"/>
      <c r="F119" s="253"/>
      <c r="G119" s="253"/>
      <c r="H119" s="25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" customHeight="1">
      <c r="A120" s="250"/>
      <c r="B120" s="251"/>
      <c r="C120" s="251"/>
      <c r="D120" s="251"/>
      <c r="E120" s="252"/>
      <c r="F120" s="253"/>
      <c r="G120" s="253"/>
      <c r="H120" s="25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" customHeight="1">
      <c r="A121" s="250"/>
      <c r="B121" s="251"/>
      <c r="C121" s="251"/>
      <c r="D121" s="251"/>
      <c r="E121" s="252"/>
      <c r="F121" s="253"/>
      <c r="G121" s="253"/>
      <c r="H121" s="25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" customHeight="1">
      <c r="A122" s="250"/>
      <c r="B122" s="251"/>
      <c r="C122" s="251"/>
      <c r="D122" s="251"/>
      <c r="E122" s="252"/>
      <c r="F122" s="253"/>
      <c r="G122" s="253"/>
      <c r="H122" s="25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" customHeight="1">
      <c r="A123" s="250"/>
      <c r="B123" s="251"/>
      <c r="C123" s="251"/>
      <c r="D123" s="251"/>
      <c r="E123" s="252"/>
      <c r="F123" s="253"/>
      <c r="G123" s="253"/>
      <c r="H123" s="25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" customHeight="1">
      <c r="A124" s="250"/>
      <c r="B124" s="251"/>
      <c r="C124" s="251"/>
      <c r="D124" s="251"/>
      <c r="E124" s="252"/>
      <c r="F124" s="253"/>
      <c r="G124" s="253"/>
      <c r="H124" s="25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" customHeight="1">
      <c r="A125" s="250"/>
      <c r="B125" s="251"/>
      <c r="C125" s="251"/>
      <c r="D125" s="251"/>
      <c r="E125" s="252"/>
      <c r="F125" s="253"/>
      <c r="G125" s="253"/>
      <c r="H125" s="25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" customHeight="1">
      <c r="A126" s="250"/>
      <c r="B126" s="251"/>
      <c r="C126" s="251"/>
      <c r="D126" s="251"/>
      <c r="E126" s="252"/>
      <c r="F126" s="253"/>
      <c r="G126" s="253"/>
      <c r="H126" s="25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" customHeight="1">
      <c r="A127" s="250"/>
      <c r="B127" s="251"/>
      <c r="C127" s="251"/>
      <c r="D127" s="251"/>
      <c r="E127" s="252"/>
      <c r="F127" s="253"/>
      <c r="G127" s="253"/>
      <c r="H127" s="25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" customHeight="1">
      <c r="A128" s="250"/>
      <c r="B128" s="251"/>
      <c r="C128" s="251"/>
      <c r="D128" s="251"/>
      <c r="E128" s="252"/>
      <c r="F128" s="253"/>
      <c r="G128" s="253"/>
      <c r="H128" s="25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" customHeight="1">
      <c r="A129" s="250"/>
      <c r="B129" s="251"/>
      <c r="C129" s="251"/>
      <c r="D129" s="251"/>
      <c r="E129" s="252"/>
      <c r="F129" s="253"/>
      <c r="G129" s="253"/>
      <c r="H129" s="25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" customHeight="1">
      <c r="A130" s="250"/>
      <c r="B130" s="251"/>
      <c r="C130" s="251"/>
      <c r="D130" s="251"/>
      <c r="E130" s="252"/>
      <c r="F130" s="253"/>
      <c r="G130" s="253"/>
      <c r="H130" s="25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" customHeight="1">
      <c r="A131" s="250"/>
      <c r="B131" s="251"/>
      <c r="C131" s="251"/>
      <c r="D131" s="251"/>
      <c r="E131" s="252"/>
      <c r="F131" s="253"/>
      <c r="G131" s="253"/>
      <c r="H131" s="25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" customHeight="1">
      <c r="A132" s="250"/>
      <c r="B132" s="251"/>
      <c r="C132" s="251"/>
      <c r="D132" s="251"/>
      <c r="E132" s="252"/>
      <c r="F132" s="253"/>
      <c r="G132" s="253"/>
      <c r="H132" s="25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" customHeight="1">
      <c r="A133" s="250"/>
      <c r="B133" s="251"/>
      <c r="C133" s="251"/>
      <c r="D133" s="251"/>
      <c r="E133" s="252"/>
      <c r="F133" s="253"/>
      <c r="G133" s="253"/>
      <c r="H133" s="25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" customHeight="1">
      <c r="A134" s="250"/>
      <c r="B134" s="251"/>
      <c r="C134" s="251"/>
      <c r="D134" s="251"/>
      <c r="E134" s="252"/>
      <c r="F134" s="253"/>
      <c r="G134" s="253"/>
      <c r="H134" s="25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" customHeight="1">
      <c r="A135" s="250"/>
      <c r="B135" s="251"/>
      <c r="C135" s="251"/>
      <c r="D135" s="251"/>
      <c r="E135" s="252"/>
      <c r="F135" s="253"/>
      <c r="G135" s="253"/>
      <c r="H135" s="25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" customHeight="1">
      <c r="A136" s="250"/>
      <c r="B136" s="251"/>
      <c r="C136" s="251"/>
      <c r="D136" s="251"/>
      <c r="E136" s="252"/>
      <c r="F136" s="253"/>
      <c r="G136" s="253"/>
      <c r="H136" s="25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" customHeight="1">
      <c r="A137" s="250"/>
      <c r="B137" s="251"/>
      <c r="C137" s="251"/>
      <c r="D137" s="251"/>
      <c r="E137" s="252"/>
      <c r="F137" s="253"/>
      <c r="G137" s="253"/>
      <c r="H137" s="25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" customHeight="1">
      <c r="A138" s="250"/>
      <c r="B138" s="251"/>
      <c r="C138" s="251"/>
      <c r="D138" s="251"/>
      <c r="E138" s="252"/>
      <c r="F138" s="253"/>
      <c r="G138" s="253"/>
      <c r="H138" s="25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" customHeight="1">
      <c r="A139" s="250"/>
      <c r="B139" s="251"/>
      <c r="C139" s="251"/>
      <c r="D139" s="251"/>
      <c r="E139" s="252"/>
      <c r="F139" s="253"/>
      <c r="G139" s="253"/>
      <c r="H139" s="25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" customHeight="1">
      <c r="A140" s="250"/>
      <c r="B140" s="251"/>
      <c r="C140" s="251"/>
      <c r="D140" s="251"/>
      <c r="E140" s="252"/>
      <c r="F140" s="253"/>
      <c r="G140" s="253"/>
      <c r="H140" s="25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" customHeight="1">
      <c r="A141" s="250"/>
      <c r="B141" s="251"/>
      <c r="C141" s="251"/>
      <c r="D141" s="251"/>
      <c r="E141" s="252"/>
      <c r="F141" s="253"/>
      <c r="G141" s="253"/>
      <c r="H141" s="25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" customHeight="1">
      <c r="A142" s="250"/>
      <c r="B142" s="251"/>
      <c r="C142" s="251"/>
      <c r="D142" s="251"/>
      <c r="E142" s="252"/>
      <c r="F142" s="253"/>
      <c r="G142" s="253"/>
      <c r="H142" s="25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" customHeight="1">
      <c r="A143" s="250"/>
      <c r="B143" s="251"/>
      <c r="C143" s="251"/>
      <c r="D143" s="251"/>
      <c r="E143" s="252"/>
      <c r="F143" s="253"/>
      <c r="G143" s="253"/>
      <c r="H143" s="25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" customHeight="1">
      <c r="A144" s="250"/>
      <c r="B144" s="251"/>
      <c r="C144" s="251"/>
      <c r="D144" s="251"/>
      <c r="E144" s="252"/>
      <c r="F144" s="253"/>
      <c r="G144" s="253"/>
      <c r="H144" s="25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" customHeight="1">
      <c r="A145" s="250"/>
      <c r="B145" s="251"/>
      <c r="C145" s="251"/>
      <c r="D145" s="251"/>
      <c r="E145" s="252"/>
      <c r="F145" s="253"/>
      <c r="G145" s="253"/>
      <c r="H145" s="25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" customHeight="1">
      <c r="A146" s="250"/>
      <c r="B146" s="251"/>
      <c r="C146" s="251"/>
      <c r="D146" s="251"/>
      <c r="E146" s="252"/>
      <c r="F146" s="253"/>
      <c r="G146" s="253"/>
      <c r="H146" s="25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" customHeight="1">
      <c r="A147" s="250"/>
      <c r="B147" s="251"/>
      <c r="C147" s="251"/>
      <c r="D147" s="251"/>
      <c r="E147" s="252"/>
      <c r="F147" s="253"/>
      <c r="G147" s="253"/>
      <c r="H147" s="25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" customHeight="1">
      <c r="A148" s="250"/>
      <c r="B148" s="251"/>
      <c r="C148" s="251"/>
      <c r="D148" s="251"/>
      <c r="E148" s="252"/>
      <c r="F148" s="253"/>
      <c r="G148" s="253"/>
      <c r="H148" s="25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" customHeight="1">
      <c r="A149" s="250"/>
      <c r="B149" s="251"/>
      <c r="C149" s="251"/>
      <c r="D149" s="251"/>
      <c r="E149" s="252"/>
      <c r="F149" s="253"/>
      <c r="G149" s="253"/>
      <c r="H149" s="25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" customHeight="1">
      <c r="A150" s="250"/>
      <c r="B150" s="251"/>
      <c r="C150" s="251"/>
      <c r="D150" s="251"/>
      <c r="E150" s="252"/>
      <c r="F150" s="253"/>
      <c r="G150" s="253"/>
      <c r="H150" s="25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" customHeight="1">
      <c r="A151" s="250"/>
      <c r="B151" s="251"/>
      <c r="C151" s="251"/>
      <c r="D151" s="251"/>
      <c r="E151" s="252"/>
      <c r="F151" s="253"/>
      <c r="G151" s="253"/>
      <c r="H151" s="25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" customHeight="1">
      <c r="A152" s="250"/>
      <c r="B152" s="251"/>
      <c r="C152" s="251"/>
      <c r="D152" s="251"/>
      <c r="E152" s="252"/>
      <c r="F152" s="253"/>
      <c r="G152" s="253"/>
      <c r="H152" s="25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250"/>
      <c r="B153" s="251"/>
      <c r="C153" s="251"/>
      <c r="D153" s="251"/>
      <c r="E153" s="252"/>
      <c r="F153" s="253"/>
      <c r="G153" s="253"/>
      <c r="H153" s="25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250"/>
      <c r="B154" s="251"/>
      <c r="C154" s="251"/>
      <c r="D154" s="251"/>
      <c r="E154" s="252"/>
      <c r="F154" s="253"/>
      <c r="G154" s="253"/>
      <c r="H154" s="25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250"/>
      <c r="B155" s="251"/>
      <c r="C155" s="251"/>
      <c r="D155" s="251"/>
      <c r="E155" s="252"/>
      <c r="F155" s="253"/>
      <c r="G155" s="253"/>
      <c r="H155" s="25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250"/>
      <c r="B156" s="251"/>
      <c r="C156" s="251"/>
      <c r="D156" s="251"/>
      <c r="E156" s="252"/>
      <c r="F156" s="253"/>
      <c r="G156" s="253"/>
      <c r="H156" s="25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250"/>
      <c r="B157" s="251"/>
      <c r="C157" s="251"/>
      <c r="D157" s="251"/>
      <c r="E157" s="252"/>
      <c r="F157" s="253"/>
      <c r="G157" s="253"/>
      <c r="H157" s="25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250"/>
      <c r="B158" s="251"/>
      <c r="C158" s="251"/>
      <c r="D158" s="251"/>
      <c r="E158" s="252"/>
      <c r="F158" s="253"/>
      <c r="G158" s="253"/>
      <c r="H158" s="25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250"/>
      <c r="B159" s="251"/>
      <c r="C159" s="251"/>
      <c r="D159" s="251"/>
      <c r="E159" s="252"/>
      <c r="F159" s="253"/>
      <c r="G159" s="253"/>
      <c r="H159" s="25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250"/>
      <c r="B160" s="251"/>
      <c r="C160" s="251"/>
      <c r="D160" s="251"/>
      <c r="E160" s="252"/>
      <c r="F160" s="253"/>
      <c r="G160" s="253"/>
      <c r="H160" s="25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250"/>
      <c r="B161" s="251"/>
      <c r="C161" s="251"/>
      <c r="D161" s="251"/>
      <c r="E161" s="252"/>
      <c r="F161" s="253"/>
      <c r="G161" s="253"/>
      <c r="H161" s="25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250"/>
      <c r="B162" s="251"/>
      <c r="C162" s="251"/>
      <c r="D162" s="251"/>
      <c r="E162" s="252"/>
      <c r="F162" s="253"/>
      <c r="G162" s="253"/>
      <c r="H162" s="25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250"/>
      <c r="B163" s="251"/>
      <c r="C163" s="251"/>
      <c r="D163" s="251"/>
      <c r="E163" s="252"/>
      <c r="F163" s="253"/>
      <c r="G163" s="253"/>
      <c r="H163" s="25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250"/>
      <c r="B164" s="251"/>
      <c r="C164" s="251"/>
      <c r="D164" s="251"/>
      <c r="E164" s="252"/>
      <c r="F164" s="253"/>
      <c r="G164" s="253"/>
      <c r="H164" s="25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250"/>
      <c r="B165" s="251"/>
      <c r="C165" s="251"/>
      <c r="D165" s="251"/>
      <c r="E165" s="252"/>
      <c r="F165" s="253"/>
      <c r="G165" s="253"/>
      <c r="H165" s="25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250"/>
      <c r="B166" s="251"/>
      <c r="C166" s="251"/>
      <c r="D166" s="251"/>
      <c r="E166" s="252"/>
      <c r="F166" s="253"/>
      <c r="G166" s="253"/>
      <c r="H166" s="25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250"/>
      <c r="B167" s="251"/>
      <c r="C167" s="251"/>
      <c r="D167" s="251"/>
      <c r="E167" s="252"/>
      <c r="F167" s="253"/>
      <c r="G167" s="253"/>
      <c r="H167" s="25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250"/>
      <c r="B168" s="251"/>
      <c r="C168" s="251"/>
      <c r="D168" s="251"/>
      <c r="E168" s="252"/>
      <c r="F168" s="253"/>
      <c r="G168" s="253"/>
      <c r="H168" s="25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250"/>
      <c r="B169" s="251"/>
      <c r="C169" s="251"/>
      <c r="D169" s="251"/>
      <c r="E169" s="252"/>
      <c r="F169" s="253"/>
      <c r="G169" s="253"/>
      <c r="H169" s="25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250"/>
      <c r="B170" s="251"/>
      <c r="C170" s="251"/>
      <c r="D170" s="251"/>
      <c r="E170" s="252"/>
      <c r="F170" s="253"/>
      <c r="G170" s="253"/>
      <c r="H170" s="25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250"/>
      <c r="B171" s="251"/>
      <c r="C171" s="251"/>
      <c r="D171" s="251"/>
      <c r="E171" s="252"/>
      <c r="F171" s="253"/>
      <c r="G171" s="253"/>
      <c r="H171" s="25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250"/>
      <c r="B172" s="251"/>
      <c r="C172" s="251"/>
      <c r="D172" s="251"/>
      <c r="E172" s="252"/>
      <c r="F172" s="253"/>
      <c r="G172" s="253"/>
      <c r="H172" s="25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250"/>
      <c r="B173" s="251"/>
      <c r="C173" s="251"/>
      <c r="D173" s="251"/>
      <c r="E173" s="252"/>
      <c r="F173" s="253"/>
      <c r="G173" s="253"/>
      <c r="H173" s="25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250"/>
      <c r="B174" s="251"/>
      <c r="C174" s="251"/>
      <c r="D174" s="251"/>
      <c r="E174" s="252"/>
      <c r="F174" s="253"/>
      <c r="G174" s="253"/>
      <c r="H174" s="25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250"/>
      <c r="B175" s="251"/>
      <c r="C175" s="251"/>
      <c r="D175" s="251"/>
      <c r="E175" s="252"/>
      <c r="F175" s="253"/>
      <c r="G175" s="253"/>
      <c r="H175" s="25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250"/>
      <c r="B176" s="251"/>
      <c r="C176" s="251"/>
      <c r="D176" s="251"/>
      <c r="E176" s="252"/>
      <c r="F176" s="253"/>
      <c r="G176" s="253"/>
      <c r="H176" s="25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250"/>
      <c r="B177" s="251"/>
      <c r="C177" s="251"/>
      <c r="D177" s="251"/>
      <c r="E177" s="252"/>
      <c r="F177" s="253"/>
      <c r="G177" s="253"/>
      <c r="H177" s="25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250"/>
      <c r="B178" s="251"/>
      <c r="C178" s="251"/>
      <c r="D178" s="251"/>
      <c r="E178" s="252"/>
      <c r="F178" s="253"/>
      <c r="G178" s="253"/>
      <c r="H178" s="25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250"/>
      <c r="B179" s="251"/>
      <c r="C179" s="251"/>
      <c r="D179" s="251"/>
      <c r="E179" s="252"/>
      <c r="F179" s="253"/>
      <c r="G179" s="253"/>
      <c r="H179" s="25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250"/>
      <c r="B180" s="251"/>
      <c r="C180" s="251"/>
      <c r="D180" s="251"/>
      <c r="E180" s="252"/>
      <c r="F180" s="253"/>
      <c r="G180" s="253"/>
      <c r="H180" s="25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250"/>
      <c r="B181" s="251"/>
      <c r="C181" s="251"/>
      <c r="D181" s="251"/>
      <c r="E181" s="252"/>
      <c r="F181" s="253"/>
      <c r="G181" s="253"/>
      <c r="H181" s="25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250"/>
      <c r="B182" s="251"/>
      <c r="C182" s="251"/>
      <c r="D182" s="251"/>
      <c r="E182" s="252"/>
      <c r="F182" s="253"/>
      <c r="G182" s="253"/>
      <c r="H182" s="25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250"/>
      <c r="B183" s="251"/>
      <c r="C183" s="251"/>
      <c r="D183" s="251"/>
      <c r="E183" s="252"/>
      <c r="F183" s="253"/>
      <c r="G183" s="253"/>
      <c r="H183" s="25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250"/>
      <c r="B184" s="251"/>
      <c r="C184" s="251"/>
      <c r="D184" s="251"/>
      <c r="E184" s="252"/>
      <c r="F184" s="253"/>
      <c r="G184" s="253"/>
      <c r="H184" s="25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250"/>
      <c r="B185" s="251"/>
      <c r="C185" s="251"/>
      <c r="D185" s="251"/>
      <c r="E185" s="252"/>
      <c r="F185" s="253"/>
      <c r="G185" s="253"/>
      <c r="H185" s="25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250"/>
      <c r="B186" s="251"/>
      <c r="C186" s="251"/>
      <c r="D186" s="251"/>
      <c r="E186" s="252"/>
      <c r="F186" s="253"/>
      <c r="G186" s="253"/>
      <c r="H186" s="25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250"/>
      <c r="B187" s="251"/>
      <c r="C187" s="251"/>
      <c r="D187" s="251"/>
      <c r="E187" s="252"/>
      <c r="F187" s="253"/>
      <c r="G187" s="253"/>
      <c r="H187" s="25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250"/>
      <c r="B188" s="251"/>
      <c r="C188" s="251"/>
      <c r="D188" s="251"/>
      <c r="E188" s="252"/>
      <c r="F188" s="253"/>
      <c r="G188" s="253"/>
      <c r="H188" s="25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250"/>
      <c r="B189" s="251"/>
      <c r="C189" s="251"/>
      <c r="D189" s="251"/>
      <c r="E189" s="252"/>
      <c r="F189" s="253"/>
      <c r="G189" s="253"/>
      <c r="H189" s="25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250"/>
      <c r="B190" s="251"/>
      <c r="C190" s="251"/>
      <c r="D190" s="251"/>
      <c r="E190" s="252"/>
      <c r="F190" s="253"/>
      <c r="G190" s="253"/>
      <c r="H190" s="25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250"/>
      <c r="B191" s="251"/>
      <c r="C191" s="251"/>
      <c r="D191" s="251"/>
      <c r="E191" s="252"/>
      <c r="F191" s="253"/>
      <c r="G191" s="253"/>
      <c r="H191" s="25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250"/>
      <c r="B192" s="251"/>
      <c r="C192" s="251"/>
      <c r="D192" s="251"/>
      <c r="E192" s="252"/>
      <c r="F192" s="253"/>
      <c r="G192" s="253"/>
      <c r="H192" s="25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250"/>
      <c r="B193" s="251"/>
      <c r="C193" s="251"/>
      <c r="D193" s="251"/>
      <c r="E193" s="252"/>
      <c r="F193" s="253"/>
      <c r="G193" s="253"/>
      <c r="H193" s="25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250"/>
      <c r="B194" s="251"/>
      <c r="C194" s="251"/>
      <c r="D194" s="251"/>
      <c r="E194" s="252"/>
      <c r="F194" s="253"/>
      <c r="G194" s="253"/>
      <c r="H194" s="25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250"/>
      <c r="B195" s="251"/>
      <c r="C195" s="251"/>
      <c r="D195" s="251"/>
      <c r="E195" s="252"/>
      <c r="F195" s="253"/>
      <c r="G195" s="253"/>
      <c r="H195" s="25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250"/>
      <c r="B196" s="251"/>
      <c r="C196" s="251"/>
      <c r="D196" s="251"/>
      <c r="E196" s="252"/>
      <c r="F196" s="253"/>
      <c r="G196" s="253"/>
      <c r="H196" s="25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250"/>
      <c r="B197" s="251"/>
      <c r="C197" s="251"/>
      <c r="D197" s="251"/>
      <c r="E197" s="252"/>
      <c r="F197" s="253"/>
      <c r="G197" s="253"/>
      <c r="H197" s="25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250"/>
      <c r="B198" s="251"/>
      <c r="C198" s="251"/>
      <c r="D198" s="251"/>
      <c r="E198" s="252"/>
      <c r="F198" s="253"/>
      <c r="G198" s="253"/>
      <c r="H198" s="25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250"/>
      <c r="B199" s="251"/>
      <c r="C199" s="251"/>
      <c r="D199" s="251"/>
      <c r="E199" s="252"/>
      <c r="F199" s="253"/>
      <c r="G199" s="253"/>
      <c r="H199" s="25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250"/>
      <c r="B200" s="251"/>
      <c r="C200" s="251"/>
      <c r="D200" s="251"/>
      <c r="E200" s="252"/>
      <c r="F200" s="253"/>
      <c r="G200" s="253"/>
      <c r="H200" s="25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250"/>
      <c r="B201" s="251"/>
      <c r="C201" s="251"/>
      <c r="D201" s="251"/>
      <c r="E201" s="252"/>
      <c r="F201" s="253"/>
      <c r="G201" s="253"/>
      <c r="H201" s="25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250"/>
      <c r="B202" s="251"/>
      <c r="C202" s="251"/>
      <c r="D202" s="251"/>
      <c r="E202" s="252"/>
      <c r="F202" s="253"/>
      <c r="G202" s="253"/>
      <c r="H202" s="25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250"/>
      <c r="B203" s="251"/>
      <c r="C203" s="251"/>
      <c r="D203" s="251"/>
      <c r="E203" s="252"/>
      <c r="F203" s="253"/>
      <c r="G203" s="253"/>
      <c r="H203" s="25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250"/>
      <c r="B204" s="251"/>
      <c r="C204" s="251"/>
      <c r="D204" s="251"/>
      <c r="E204" s="252"/>
      <c r="F204" s="253"/>
      <c r="G204" s="253"/>
      <c r="H204" s="25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250"/>
      <c r="B205" s="251"/>
      <c r="C205" s="251"/>
      <c r="D205" s="251"/>
      <c r="E205" s="252"/>
      <c r="F205" s="253"/>
      <c r="G205" s="253"/>
      <c r="H205" s="25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250"/>
      <c r="B206" s="251"/>
      <c r="C206" s="251"/>
      <c r="D206" s="251"/>
      <c r="E206" s="252"/>
      <c r="F206" s="253"/>
      <c r="G206" s="253"/>
      <c r="H206" s="25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250"/>
      <c r="B207" s="251"/>
      <c r="C207" s="251"/>
      <c r="D207" s="251"/>
      <c r="E207" s="252"/>
      <c r="F207" s="253"/>
      <c r="G207" s="253"/>
      <c r="H207" s="25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250"/>
      <c r="B208" s="251"/>
      <c r="C208" s="251"/>
      <c r="D208" s="251"/>
      <c r="E208" s="252"/>
      <c r="F208" s="253"/>
      <c r="G208" s="253"/>
      <c r="H208" s="25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250"/>
      <c r="B209" s="251"/>
      <c r="C209" s="251"/>
      <c r="D209" s="251"/>
      <c r="E209" s="252"/>
      <c r="F209" s="253"/>
      <c r="G209" s="253"/>
      <c r="H209" s="25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250"/>
      <c r="B210" s="251"/>
      <c r="C210" s="251"/>
      <c r="D210" s="251"/>
      <c r="E210" s="252"/>
      <c r="F210" s="253"/>
      <c r="G210" s="253"/>
      <c r="H210" s="25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250"/>
      <c r="B211" s="251"/>
      <c r="C211" s="251"/>
      <c r="D211" s="251"/>
      <c r="E211" s="252"/>
      <c r="F211" s="253"/>
      <c r="G211" s="253"/>
      <c r="H211" s="25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250"/>
      <c r="B212" s="251"/>
      <c r="C212" s="251"/>
      <c r="D212" s="251"/>
      <c r="E212" s="252"/>
      <c r="F212" s="253"/>
      <c r="G212" s="253"/>
      <c r="H212" s="25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250"/>
      <c r="B213" s="251"/>
      <c r="C213" s="251"/>
      <c r="D213" s="251"/>
      <c r="E213" s="252"/>
      <c r="F213" s="253"/>
      <c r="G213" s="253"/>
      <c r="H213" s="25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250"/>
      <c r="B214" s="251"/>
      <c r="C214" s="251"/>
      <c r="D214" s="251"/>
      <c r="E214" s="252"/>
      <c r="F214" s="253"/>
      <c r="G214" s="253"/>
      <c r="H214" s="25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250"/>
      <c r="B215" s="251"/>
      <c r="C215" s="251"/>
      <c r="D215" s="251"/>
      <c r="E215" s="252"/>
      <c r="F215" s="253"/>
      <c r="G215" s="253"/>
      <c r="H215" s="25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250"/>
      <c r="B216" s="251"/>
      <c r="C216" s="251"/>
      <c r="D216" s="251"/>
      <c r="E216" s="252"/>
      <c r="F216" s="253"/>
      <c r="G216" s="253"/>
      <c r="H216" s="25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250"/>
      <c r="B217" s="251"/>
      <c r="C217" s="251"/>
      <c r="D217" s="251"/>
      <c r="E217" s="252"/>
      <c r="F217" s="253"/>
      <c r="G217" s="253"/>
      <c r="H217" s="25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250"/>
      <c r="B218" s="251"/>
      <c r="C218" s="251"/>
      <c r="D218" s="251"/>
      <c r="E218" s="252"/>
      <c r="F218" s="253"/>
      <c r="G218" s="253"/>
      <c r="H218" s="25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250"/>
      <c r="B219" s="251"/>
      <c r="C219" s="251"/>
      <c r="D219" s="251"/>
      <c r="E219" s="252"/>
      <c r="F219" s="253"/>
      <c r="G219" s="253"/>
      <c r="H219" s="25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250"/>
      <c r="B220" s="251"/>
      <c r="C220" s="251"/>
      <c r="D220" s="251"/>
      <c r="E220" s="252"/>
      <c r="F220" s="253"/>
      <c r="G220" s="253"/>
      <c r="H220" s="25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250"/>
      <c r="B221" s="251"/>
      <c r="C221" s="251"/>
      <c r="D221" s="251"/>
      <c r="E221" s="252"/>
      <c r="F221" s="253"/>
      <c r="G221" s="253"/>
      <c r="H221" s="25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250"/>
      <c r="B222" s="251"/>
      <c r="C222" s="251"/>
      <c r="D222" s="251"/>
      <c r="E222" s="252"/>
      <c r="F222" s="253"/>
      <c r="G222" s="253"/>
      <c r="H222" s="25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250"/>
      <c r="B223" s="251"/>
      <c r="C223" s="251"/>
      <c r="D223" s="251"/>
      <c r="E223" s="252"/>
      <c r="F223" s="253"/>
      <c r="G223" s="253"/>
      <c r="H223" s="25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250"/>
      <c r="B224" s="251"/>
      <c r="C224" s="251"/>
      <c r="D224" s="251"/>
      <c r="E224" s="252"/>
      <c r="F224" s="253"/>
      <c r="G224" s="253"/>
      <c r="H224" s="25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250"/>
      <c r="B225" s="251"/>
      <c r="C225" s="251"/>
      <c r="D225" s="251"/>
      <c r="E225" s="252"/>
      <c r="F225" s="253"/>
      <c r="G225" s="253"/>
      <c r="H225" s="25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250"/>
      <c r="B226" s="251"/>
      <c r="C226" s="251"/>
      <c r="D226" s="251"/>
      <c r="E226" s="252"/>
      <c r="F226" s="253"/>
      <c r="G226" s="253"/>
      <c r="H226" s="25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250"/>
      <c r="B227" s="251"/>
      <c r="C227" s="251"/>
      <c r="D227" s="251"/>
      <c r="E227" s="252"/>
      <c r="F227" s="253"/>
      <c r="G227" s="253"/>
      <c r="H227" s="25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250"/>
      <c r="B228" s="251"/>
      <c r="C228" s="251"/>
      <c r="D228" s="251"/>
      <c r="E228" s="252"/>
      <c r="F228" s="253"/>
      <c r="G228" s="253"/>
      <c r="H228" s="25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250"/>
      <c r="B229" s="251"/>
      <c r="C229" s="251"/>
      <c r="D229" s="251"/>
      <c r="E229" s="252"/>
      <c r="F229" s="253"/>
      <c r="G229" s="253"/>
      <c r="H229" s="25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250"/>
      <c r="B230" s="251"/>
      <c r="C230" s="251"/>
      <c r="D230" s="251"/>
      <c r="E230" s="252"/>
      <c r="F230" s="253"/>
      <c r="G230" s="253"/>
      <c r="H230" s="25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250"/>
      <c r="B231" s="251"/>
      <c r="C231" s="251"/>
      <c r="D231" s="251"/>
      <c r="E231" s="252"/>
      <c r="F231" s="253"/>
      <c r="G231" s="253"/>
      <c r="H231" s="25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250"/>
      <c r="B232" s="251"/>
      <c r="C232" s="251"/>
      <c r="D232" s="251"/>
      <c r="E232" s="252"/>
      <c r="F232" s="253"/>
      <c r="G232" s="253"/>
      <c r="H232" s="25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250"/>
      <c r="B233" s="251"/>
      <c r="C233" s="251"/>
      <c r="D233" s="251"/>
      <c r="E233" s="252"/>
      <c r="F233" s="253"/>
      <c r="G233" s="253"/>
      <c r="H233" s="25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250"/>
      <c r="B234" s="251"/>
      <c r="C234" s="251"/>
      <c r="D234" s="251"/>
      <c r="E234" s="252"/>
      <c r="F234" s="253"/>
      <c r="G234" s="253"/>
      <c r="H234" s="25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250"/>
      <c r="B235" s="251"/>
      <c r="C235" s="251"/>
      <c r="D235" s="251"/>
      <c r="E235" s="252"/>
      <c r="F235" s="253"/>
      <c r="G235" s="253"/>
      <c r="H235" s="25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250"/>
      <c r="B236" s="251"/>
      <c r="C236" s="251"/>
      <c r="D236" s="251"/>
      <c r="E236" s="252"/>
      <c r="F236" s="253"/>
      <c r="G236" s="253"/>
      <c r="H236" s="25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250"/>
      <c r="B237" s="251"/>
      <c r="C237" s="251"/>
      <c r="D237" s="251"/>
      <c r="E237" s="252"/>
      <c r="F237" s="253"/>
      <c r="G237" s="253"/>
      <c r="H237" s="25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250"/>
      <c r="B238" s="251"/>
      <c r="C238" s="251"/>
      <c r="D238" s="251"/>
      <c r="E238" s="252"/>
      <c r="F238" s="253"/>
      <c r="G238" s="253"/>
      <c r="H238" s="25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250"/>
      <c r="B239" s="251"/>
      <c r="C239" s="251"/>
      <c r="D239" s="251"/>
      <c r="E239" s="252"/>
      <c r="F239" s="253"/>
      <c r="G239" s="253"/>
      <c r="H239" s="25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250"/>
      <c r="B240" s="251"/>
      <c r="C240" s="251"/>
      <c r="D240" s="251"/>
      <c r="E240" s="252"/>
      <c r="F240" s="253"/>
      <c r="G240" s="253"/>
      <c r="H240" s="25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250"/>
      <c r="B241" s="251"/>
      <c r="C241" s="251"/>
      <c r="D241" s="251"/>
      <c r="E241" s="252"/>
      <c r="F241" s="253"/>
      <c r="G241" s="253"/>
      <c r="H241" s="25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250"/>
      <c r="B242" s="251"/>
      <c r="C242" s="251"/>
      <c r="D242" s="251"/>
      <c r="E242" s="252"/>
      <c r="F242" s="253"/>
      <c r="G242" s="253"/>
      <c r="H242" s="25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250"/>
      <c r="B243" s="251"/>
      <c r="C243" s="251"/>
      <c r="D243" s="251"/>
      <c r="E243" s="252"/>
      <c r="F243" s="253"/>
      <c r="G243" s="253"/>
      <c r="H243" s="25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250"/>
      <c r="B244" s="251"/>
      <c r="C244" s="251"/>
      <c r="D244" s="251"/>
      <c r="E244" s="252"/>
      <c r="F244" s="253"/>
      <c r="G244" s="253"/>
      <c r="H244" s="25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250"/>
      <c r="B245" s="251"/>
      <c r="C245" s="251"/>
      <c r="D245" s="251"/>
      <c r="E245" s="252"/>
      <c r="F245" s="253"/>
      <c r="G245" s="253"/>
      <c r="H245" s="25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250"/>
      <c r="B246" s="251"/>
      <c r="C246" s="251"/>
      <c r="D246" s="251"/>
      <c r="E246" s="252"/>
      <c r="F246" s="253"/>
      <c r="G246" s="253"/>
      <c r="H246" s="25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250"/>
      <c r="B247" s="251"/>
      <c r="C247" s="251"/>
      <c r="D247" s="251"/>
      <c r="E247" s="252"/>
      <c r="F247" s="253"/>
      <c r="G247" s="253"/>
      <c r="H247" s="25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250"/>
      <c r="B248" s="251"/>
      <c r="C248" s="251"/>
      <c r="D248" s="251"/>
      <c r="E248" s="252"/>
      <c r="F248" s="253"/>
      <c r="G248" s="253"/>
      <c r="H248" s="25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250"/>
      <c r="B249" s="251"/>
      <c r="C249" s="251"/>
      <c r="D249" s="251"/>
      <c r="E249" s="252"/>
      <c r="F249" s="253"/>
      <c r="G249" s="253"/>
      <c r="H249" s="25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250"/>
      <c r="B250" s="251"/>
      <c r="C250" s="251"/>
      <c r="D250" s="251"/>
      <c r="E250" s="252"/>
      <c r="F250" s="253"/>
      <c r="G250" s="253"/>
      <c r="H250" s="25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250"/>
      <c r="B251" s="251"/>
      <c r="C251" s="251"/>
      <c r="D251" s="251"/>
      <c r="E251" s="252"/>
      <c r="F251" s="253"/>
      <c r="G251" s="253"/>
      <c r="H251" s="25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250"/>
      <c r="B252" s="251"/>
      <c r="C252" s="251"/>
      <c r="D252" s="251"/>
      <c r="E252" s="252"/>
      <c r="F252" s="253"/>
      <c r="G252" s="253"/>
      <c r="H252" s="25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250"/>
      <c r="B253" s="251"/>
      <c r="C253" s="251"/>
      <c r="D253" s="251"/>
      <c r="E253" s="252"/>
      <c r="F253" s="253"/>
      <c r="G253" s="253"/>
      <c r="H253" s="25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250"/>
      <c r="B254" s="251"/>
      <c r="C254" s="251"/>
      <c r="D254" s="251"/>
      <c r="E254" s="252"/>
      <c r="F254" s="253"/>
      <c r="G254" s="253"/>
      <c r="H254" s="25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250"/>
      <c r="B255" s="251"/>
      <c r="C255" s="251"/>
      <c r="D255" s="251"/>
      <c r="E255" s="252"/>
      <c r="F255" s="253"/>
      <c r="G255" s="253"/>
      <c r="H255" s="25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250"/>
      <c r="B256" s="251"/>
      <c r="C256" s="251"/>
      <c r="D256" s="251"/>
      <c r="E256" s="252"/>
      <c r="F256" s="253"/>
      <c r="G256" s="253"/>
      <c r="H256" s="25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250"/>
      <c r="B257" s="251"/>
      <c r="C257" s="251"/>
      <c r="D257" s="251"/>
      <c r="E257" s="252"/>
      <c r="F257" s="253"/>
      <c r="G257" s="253"/>
      <c r="H257" s="25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250"/>
      <c r="B258" s="251"/>
      <c r="C258" s="251"/>
      <c r="D258" s="251"/>
      <c r="E258" s="252"/>
      <c r="F258" s="253"/>
      <c r="G258" s="253"/>
      <c r="H258" s="25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250"/>
      <c r="B259" s="251"/>
      <c r="C259" s="251"/>
      <c r="D259" s="251"/>
      <c r="E259" s="252"/>
      <c r="F259" s="253"/>
      <c r="G259" s="253"/>
      <c r="H259" s="25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250"/>
      <c r="B260" s="251"/>
      <c r="C260" s="251"/>
      <c r="D260" s="251"/>
      <c r="E260" s="252"/>
      <c r="F260" s="253"/>
      <c r="G260" s="253"/>
      <c r="H260" s="25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250"/>
      <c r="B261" s="251"/>
      <c r="C261" s="251"/>
      <c r="D261" s="251"/>
      <c r="E261" s="252"/>
      <c r="F261" s="253"/>
      <c r="G261" s="253"/>
      <c r="H261" s="25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250"/>
      <c r="B262" s="251"/>
      <c r="C262" s="251"/>
      <c r="D262" s="251"/>
      <c r="E262" s="252"/>
      <c r="F262" s="253"/>
      <c r="G262" s="253"/>
      <c r="H262" s="25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250"/>
      <c r="B263" s="251"/>
      <c r="C263" s="251"/>
      <c r="D263" s="251"/>
      <c r="E263" s="252"/>
      <c r="F263" s="253"/>
      <c r="G263" s="253"/>
      <c r="H263" s="25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250"/>
      <c r="B264" s="251"/>
      <c r="C264" s="251"/>
      <c r="D264" s="251"/>
      <c r="E264" s="252"/>
      <c r="F264" s="253"/>
      <c r="G264" s="253"/>
      <c r="H264" s="25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250"/>
      <c r="B265" s="251"/>
      <c r="C265" s="251"/>
      <c r="D265" s="251"/>
      <c r="E265" s="252"/>
      <c r="F265" s="253"/>
      <c r="G265" s="253"/>
      <c r="H265" s="25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250"/>
      <c r="B266" s="251"/>
      <c r="C266" s="251"/>
      <c r="D266" s="251"/>
      <c r="E266" s="252"/>
      <c r="F266" s="253"/>
      <c r="G266" s="253"/>
      <c r="H266" s="25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250"/>
      <c r="B267" s="251"/>
      <c r="C267" s="251"/>
      <c r="D267" s="251"/>
      <c r="E267" s="252"/>
      <c r="F267" s="253"/>
      <c r="G267" s="253"/>
      <c r="H267" s="25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250"/>
      <c r="B268" s="251"/>
      <c r="C268" s="251"/>
      <c r="D268" s="251"/>
      <c r="E268" s="252"/>
      <c r="F268" s="253"/>
      <c r="G268" s="253"/>
      <c r="H268" s="25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250"/>
      <c r="B269" s="251"/>
      <c r="C269" s="251"/>
      <c r="D269" s="251"/>
      <c r="E269" s="252"/>
      <c r="F269" s="253"/>
      <c r="G269" s="253"/>
      <c r="H269" s="25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250"/>
      <c r="B270" s="251"/>
      <c r="C270" s="251"/>
      <c r="D270" s="251"/>
      <c r="E270" s="252"/>
      <c r="F270" s="253"/>
      <c r="G270" s="253"/>
      <c r="H270" s="25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250"/>
      <c r="B271" s="251"/>
      <c r="C271" s="251"/>
      <c r="D271" s="251"/>
      <c r="E271" s="252"/>
      <c r="F271" s="253"/>
      <c r="G271" s="253"/>
      <c r="H271" s="25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250"/>
      <c r="B272" s="251"/>
      <c r="C272" s="251"/>
      <c r="D272" s="251"/>
      <c r="E272" s="252"/>
      <c r="F272" s="253"/>
      <c r="G272" s="253"/>
      <c r="H272" s="25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250"/>
      <c r="B273" s="251"/>
      <c r="C273" s="251"/>
      <c r="D273" s="251"/>
      <c r="E273" s="252"/>
      <c r="F273" s="253"/>
      <c r="G273" s="253"/>
      <c r="H273" s="252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250"/>
      <c r="B274" s="251"/>
      <c r="C274" s="251"/>
      <c r="D274" s="251"/>
      <c r="E274" s="252"/>
      <c r="F274" s="253"/>
      <c r="G274" s="253"/>
      <c r="H274" s="25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250"/>
      <c r="B275" s="251"/>
      <c r="C275" s="251"/>
      <c r="D275" s="251"/>
      <c r="E275" s="252"/>
      <c r="F275" s="253"/>
      <c r="G275" s="253"/>
      <c r="H275" s="25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250"/>
      <c r="B276" s="251"/>
      <c r="C276" s="251"/>
      <c r="D276" s="251"/>
      <c r="E276" s="252"/>
      <c r="F276" s="253"/>
      <c r="G276" s="253"/>
      <c r="H276" s="25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250"/>
      <c r="B277" s="251"/>
      <c r="C277" s="251"/>
      <c r="D277" s="251"/>
      <c r="E277" s="252"/>
      <c r="F277" s="253"/>
      <c r="G277" s="253"/>
      <c r="H277" s="25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250"/>
      <c r="B278" s="251"/>
      <c r="C278" s="251"/>
      <c r="D278" s="251"/>
      <c r="E278" s="252"/>
      <c r="F278" s="253"/>
      <c r="G278" s="253"/>
      <c r="H278" s="25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250"/>
      <c r="B279" s="251"/>
      <c r="C279" s="251"/>
      <c r="D279" s="251"/>
      <c r="E279" s="252"/>
      <c r="F279" s="253"/>
      <c r="G279" s="253"/>
      <c r="H279" s="25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250"/>
      <c r="B280" s="251"/>
      <c r="C280" s="251"/>
      <c r="D280" s="251"/>
      <c r="E280" s="252"/>
      <c r="F280" s="253"/>
      <c r="G280" s="253"/>
      <c r="H280" s="25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250"/>
      <c r="B281" s="251"/>
      <c r="C281" s="251"/>
      <c r="D281" s="251"/>
      <c r="E281" s="252"/>
      <c r="F281" s="253"/>
      <c r="G281" s="253"/>
      <c r="H281" s="252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250"/>
      <c r="B282" s="251"/>
      <c r="C282" s="251"/>
      <c r="D282" s="251"/>
      <c r="E282" s="252"/>
      <c r="F282" s="253"/>
      <c r="G282" s="253"/>
      <c r="H282" s="252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250"/>
      <c r="B283" s="251"/>
      <c r="C283" s="251"/>
      <c r="D283" s="251"/>
      <c r="E283" s="252"/>
      <c r="F283" s="253"/>
      <c r="G283" s="253"/>
      <c r="H283" s="252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250"/>
      <c r="B284" s="251"/>
      <c r="C284" s="251"/>
      <c r="D284" s="251"/>
      <c r="E284" s="252"/>
      <c r="F284" s="253"/>
      <c r="G284" s="253"/>
      <c r="H284" s="252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250"/>
      <c r="B285" s="251"/>
      <c r="C285" s="251"/>
      <c r="D285" s="251"/>
      <c r="E285" s="252"/>
      <c r="F285" s="253"/>
      <c r="G285" s="253"/>
      <c r="H285" s="252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250"/>
      <c r="B286" s="251"/>
      <c r="C286" s="251"/>
      <c r="D286" s="251"/>
      <c r="E286" s="252"/>
      <c r="F286" s="253"/>
      <c r="G286" s="253"/>
      <c r="H286" s="252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250"/>
      <c r="B287" s="251"/>
      <c r="C287" s="251"/>
      <c r="D287" s="251"/>
      <c r="E287" s="252"/>
      <c r="F287" s="253"/>
      <c r="G287" s="253"/>
      <c r="H287" s="252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250"/>
      <c r="B288" s="251"/>
      <c r="C288" s="251"/>
      <c r="D288" s="251"/>
      <c r="E288" s="252"/>
      <c r="F288" s="253"/>
      <c r="G288" s="253"/>
      <c r="H288" s="252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250"/>
      <c r="B289" s="251"/>
      <c r="C289" s="251"/>
      <c r="D289" s="251"/>
      <c r="E289" s="252"/>
      <c r="F289" s="253"/>
      <c r="G289" s="253"/>
      <c r="H289" s="252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250"/>
      <c r="B290" s="251"/>
      <c r="C290" s="251"/>
      <c r="D290" s="251"/>
      <c r="E290" s="252"/>
      <c r="F290" s="253"/>
      <c r="G290" s="253"/>
      <c r="H290" s="252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250"/>
      <c r="B291" s="251"/>
      <c r="C291" s="251"/>
      <c r="D291" s="251"/>
      <c r="E291" s="252"/>
      <c r="F291" s="253"/>
      <c r="G291" s="253"/>
      <c r="H291" s="252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250"/>
      <c r="B292" s="251"/>
      <c r="C292" s="251"/>
      <c r="D292" s="251"/>
      <c r="E292" s="252"/>
      <c r="F292" s="253"/>
      <c r="G292" s="253"/>
      <c r="H292" s="252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250"/>
      <c r="B293" s="251"/>
      <c r="C293" s="251"/>
      <c r="D293" s="251"/>
      <c r="E293" s="252"/>
      <c r="F293" s="253"/>
      <c r="G293" s="253"/>
      <c r="H293" s="252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250"/>
      <c r="B294" s="251"/>
      <c r="C294" s="251"/>
      <c r="D294" s="251"/>
      <c r="E294" s="252"/>
      <c r="F294" s="253"/>
      <c r="G294" s="253"/>
      <c r="H294" s="252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250"/>
      <c r="B295" s="251"/>
      <c r="C295" s="251"/>
      <c r="D295" s="251"/>
      <c r="E295" s="252"/>
      <c r="F295" s="253"/>
      <c r="G295" s="253"/>
      <c r="H295" s="252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250"/>
      <c r="B296" s="251"/>
      <c r="C296" s="251"/>
      <c r="D296" s="251"/>
      <c r="E296" s="252"/>
      <c r="F296" s="253"/>
      <c r="G296" s="253"/>
      <c r="H296" s="252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250"/>
      <c r="B297" s="251"/>
      <c r="C297" s="251"/>
      <c r="D297" s="251"/>
      <c r="E297" s="252"/>
      <c r="F297" s="253"/>
      <c r="G297" s="253"/>
      <c r="H297" s="252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250"/>
      <c r="B298" s="251"/>
      <c r="C298" s="251"/>
      <c r="D298" s="251"/>
      <c r="E298" s="252"/>
      <c r="F298" s="253"/>
      <c r="G298" s="253"/>
      <c r="H298" s="252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250"/>
      <c r="B299" s="251"/>
      <c r="C299" s="251"/>
      <c r="D299" s="251"/>
      <c r="E299" s="252"/>
      <c r="F299" s="253"/>
      <c r="G299" s="253"/>
      <c r="H299" s="252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250"/>
      <c r="B300" s="251"/>
      <c r="C300" s="251"/>
      <c r="D300" s="251"/>
      <c r="E300" s="252"/>
      <c r="F300" s="253"/>
      <c r="G300" s="253"/>
      <c r="H300" s="252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250"/>
      <c r="B301" s="251"/>
      <c r="C301" s="251"/>
      <c r="D301" s="251"/>
      <c r="E301" s="252"/>
      <c r="F301" s="253"/>
      <c r="G301" s="253"/>
      <c r="H301" s="252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250"/>
      <c r="B302" s="251"/>
      <c r="C302" s="251"/>
      <c r="D302" s="251"/>
      <c r="E302" s="252"/>
      <c r="F302" s="253"/>
      <c r="G302" s="253"/>
      <c r="H302" s="252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250"/>
      <c r="B303" s="251"/>
      <c r="C303" s="251"/>
      <c r="D303" s="251"/>
      <c r="E303" s="252"/>
      <c r="F303" s="253"/>
      <c r="G303" s="253"/>
      <c r="H303" s="252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250"/>
      <c r="B304" s="251"/>
      <c r="C304" s="251"/>
      <c r="D304" s="251"/>
      <c r="E304" s="252"/>
      <c r="F304" s="253"/>
      <c r="G304" s="253"/>
      <c r="H304" s="252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250"/>
      <c r="B305" s="251"/>
      <c r="C305" s="251"/>
      <c r="D305" s="251"/>
      <c r="E305" s="252"/>
      <c r="F305" s="253"/>
      <c r="G305" s="253"/>
      <c r="H305" s="252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250"/>
      <c r="B306" s="251"/>
      <c r="C306" s="251"/>
      <c r="D306" s="251"/>
      <c r="E306" s="252"/>
      <c r="F306" s="253"/>
      <c r="G306" s="253"/>
      <c r="H306" s="252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250"/>
      <c r="B307" s="251"/>
      <c r="C307" s="251"/>
      <c r="D307" s="251"/>
      <c r="E307" s="252"/>
      <c r="F307" s="253"/>
      <c r="G307" s="253"/>
      <c r="H307" s="252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250"/>
      <c r="B308" s="251"/>
      <c r="C308" s="251"/>
      <c r="D308" s="251"/>
      <c r="E308" s="252"/>
      <c r="F308" s="253"/>
      <c r="G308" s="253"/>
      <c r="H308" s="252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250"/>
      <c r="B309" s="251"/>
      <c r="C309" s="251"/>
      <c r="D309" s="251"/>
      <c r="E309" s="252"/>
      <c r="F309" s="253"/>
      <c r="G309" s="253"/>
      <c r="H309" s="252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250"/>
      <c r="B310" s="251"/>
      <c r="C310" s="251"/>
      <c r="D310" s="251"/>
      <c r="E310" s="252"/>
      <c r="F310" s="253"/>
      <c r="G310" s="253"/>
      <c r="H310" s="252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250"/>
      <c r="B311" s="251"/>
      <c r="C311" s="251"/>
      <c r="D311" s="251"/>
      <c r="E311" s="252"/>
      <c r="F311" s="253"/>
      <c r="G311" s="253"/>
      <c r="H311" s="252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250"/>
      <c r="B312" s="251"/>
      <c r="C312" s="251"/>
      <c r="D312" s="251"/>
      <c r="E312" s="252"/>
      <c r="F312" s="253"/>
      <c r="G312" s="253"/>
      <c r="H312" s="252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250"/>
      <c r="B313" s="251"/>
      <c r="C313" s="251"/>
      <c r="D313" s="251"/>
      <c r="E313" s="252"/>
      <c r="F313" s="253"/>
      <c r="G313" s="253"/>
      <c r="H313" s="252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250"/>
      <c r="B314" s="251"/>
      <c r="C314" s="251"/>
      <c r="D314" s="251"/>
      <c r="E314" s="252"/>
      <c r="F314" s="253"/>
      <c r="G314" s="253"/>
      <c r="H314" s="252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250"/>
      <c r="B315" s="251"/>
      <c r="C315" s="251"/>
      <c r="D315" s="251"/>
      <c r="E315" s="252"/>
      <c r="F315" s="253"/>
      <c r="G315" s="253"/>
      <c r="H315" s="252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250"/>
      <c r="B316" s="251"/>
      <c r="C316" s="251"/>
      <c r="D316" s="251"/>
      <c r="E316" s="252"/>
      <c r="F316" s="253"/>
      <c r="G316" s="253"/>
      <c r="H316" s="252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250"/>
      <c r="B317" s="251"/>
      <c r="C317" s="251"/>
      <c r="D317" s="251"/>
      <c r="E317" s="252"/>
      <c r="F317" s="253"/>
      <c r="G317" s="253"/>
      <c r="H317" s="252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250"/>
      <c r="B318" s="251"/>
      <c r="C318" s="251"/>
      <c r="D318" s="251"/>
      <c r="E318" s="252"/>
      <c r="F318" s="253"/>
      <c r="G318" s="253"/>
      <c r="H318" s="252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250"/>
      <c r="B319" s="251"/>
      <c r="C319" s="251"/>
      <c r="D319" s="251"/>
      <c r="E319" s="252"/>
      <c r="F319" s="253"/>
      <c r="G319" s="253"/>
      <c r="H319" s="252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250"/>
      <c r="B320" s="251"/>
      <c r="C320" s="251"/>
      <c r="D320" s="251"/>
      <c r="E320" s="252"/>
      <c r="F320" s="253"/>
      <c r="G320" s="253"/>
      <c r="H320" s="252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250"/>
      <c r="B321" s="251"/>
      <c r="C321" s="251"/>
      <c r="D321" s="251"/>
      <c r="E321" s="252"/>
      <c r="F321" s="253"/>
      <c r="G321" s="253"/>
      <c r="H321" s="252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250"/>
      <c r="B322" s="251"/>
      <c r="C322" s="251"/>
      <c r="D322" s="251"/>
      <c r="E322" s="252"/>
      <c r="F322" s="253"/>
      <c r="G322" s="253"/>
      <c r="H322" s="252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250"/>
      <c r="B323" s="251"/>
      <c r="C323" s="251"/>
      <c r="D323" s="251"/>
      <c r="E323" s="252"/>
      <c r="F323" s="253"/>
      <c r="G323" s="253"/>
      <c r="H323" s="252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250"/>
      <c r="B324" s="251"/>
      <c r="C324" s="251"/>
      <c r="D324" s="251"/>
      <c r="E324" s="252"/>
      <c r="F324" s="253"/>
      <c r="G324" s="253"/>
      <c r="H324" s="252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250"/>
      <c r="B325" s="251"/>
      <c r="C325" s="251"/>
      <c r="D325" s="251"/>
      <c r="E325" s="252"/>
      <c r="F325" s="253"/>
      <c r="G325" s="253"/>
      <c r="H325" s="252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250"/>
      <c r="B326" s="251"/>
      <c r="C326" s="251"/>
      <c r="D326" s="251"/>
      <c r="E326" s="252"/>
      <c r="F326" s="253"/>
      <c r="G326" s="253"/>
      <c r="H326" s="252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250"/>
      <c r="B327" s="251"/>
      <c r="C327" s="251"/>
      <c r="D327" s="251"/>
      <c r="E327" s="252"/>
      <c r="F327" s="253"/>
      <c r="G327" s="253"/>
      <c r="H327" s="252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250"/>
      <c r="B328" s="251"/>
      <c r="C328" s="251"/>
      <c r="D328" s="251"/>
      <c r="E328" s="252"/>
      <c r="F328" s="253"/>
      <c r="G328" s="253"/>
      <c r="H328" s="252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250"/>
      <c r="B329" s="251"/>
      <c r="C329" s="251"/>
      <c r="D329" s="251"/>
      <c r="E329" s="252"/>
      <c r="F329" s="253"/>
      <c r="G329" s="253"/>
      <c r="H329" s="252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250"/>
      <c r="B330" s="251"/>
      <c r="C330" s="251"/>
      <c r="D330" s="251"/>
      <c r="E330" s="252"/>
      <c r="F330" s="253"/>
      <c r="G330" s="253"/>
      <c r="H330" s="252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250"/>
      <c r="B331" s="251"/>
      <c r="C331" s="251"/>
      <c r="D331" s="251"/>
      <c r="E331" s="252"/>
      <c r="F331" s="253"/>
      <c r="G331" s="253"/>
      <c r="H331" s="252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250"/>
      <c r="B332" s="251"/>
      <c r="C332" s="251"/>
      <c r="D332" s="251"/>
      <c r="E332" s="252"/>
      <c r="F332" s="253"/>
      <c r="G332" s="253"/>
      <c r="H332" s="252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250"/>
      <c r="B333" s="251"/>
      <c r="C333" s="251"/>
      <c r="D333" s="251"/>
      <c r="E333" s="252"/>
      <c r="F333" s="253"/>
      <c r="G333" s="253"/>
      <c r="H333" s="252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250"/>
      <c r="B334" s="251"/>
      <c r="C334" s="251"/>
      <c r="D334" s="251"/>
      <c r="E334" s="252"/>
      <c r="F334" s="253"/>
      <c r="G334" s="253"/>
      <c r="H334" s="252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250"/>
      <c r="B335" s="251"/>
      <c r="C335" s="251"/>
      <c r="D335" s="251"/>
      <c r="E335" s="252"/>
      <c r="F335" s="253"/>
      <c r="G335" s="253"/>
      <c r="H335" s="252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250"/>
      <c r="B336" s="251"/>
      <c r="C336" s="251"/>
      <c r="D336" s="251"/>
      <c r="E336" s="252"/>
      <c r="F336" s="253"/>
      <c r="G336" s="253"/>
      <c r="H336" s="252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250"/>
      <c r="B337" s="251"/>
      <c r="C337" s="251"/>
      <c r="D337" s="251"/>
      <c r="E337" s="252"/>
      <c r="F337" s="253"/>
      <c r="G337" s="253"/>
      <c r="H337" s="252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250"/>
      <c r="B338" s="251"/>
      <c r="C338" s="251"/>
      <c r="D338" s="251"/>
      <c r="E338" s="252"/>
      <c r="F338" s="253"/>
      <c r="G338" s="253"/>
      <c r="H338" s="25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250"/>
      <c r="B339" s="251"/>
      <c r="C339" s="251"/>
      <c r="D339" s="251"/>
      <c r="E339" s="252"/>
      <c r="F339" s="253"/>
      <c r="G339" s="253"/>
      <c r="H339" s="25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250"/>
      <c r="B340" s="251"/>
      <c r="C340" s="251"/>
      <c r="D340" s="251"/>
      <c r="E340" s="252"/>
      <c r="F340" s="253"/>
      <c r="G340" s="253"/>
      <c r="H340" s="25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250"/>
      <c r="B341" s="251"/>
      <c r="C341" s="251"/>
      <c r="D341" s="251"/>
      <c r="E341" s="252"/>
      <c r="F341" s="253"/>
      <c r="G341" s="253"/>
      <c r="H341" s="252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250"/>
      <c r="B342" s="251"/>
      <c r="C342" s="251"/>
      <c r="D342" s="251"/>
      <c r="E342" s="252"/>
      <c r="F342" s="253"/>
      <c r="G342" s="253"/>
      <c r="H342" s="25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250"/>
      <c r="B343" s="251"/>
      <c r="C343" s="251"/>
      <c r="D343" s="251"/>
      <c r="E343" s="252"/>
      <c r="F343" s="253"/>
      <c r="G343" s="253"/>
      <c r="H343" s="25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250"/>
      <c r="B344" s="251"/>
      <c r="C344" s="251"/>
      <c r="D344" s="251"/>
      <c r="E344" s="252"/>
      <c r="F344" s="253"/>
      <c r="G344" s="253"/>
      <c r="H344" s="25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250"/>
      <c r="B345" s="251"/>
      <c r="C345" s="251"/>
      <c r="D345" s="251"/>
      <c r="E345" s="252"/>
      <c r="F345" s="253"/>
      <c r="G345" s="253"/>
      <c r="H345" s="25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250"/>
      <c r="B346" s="251"/>
      <c r="C346" s="251"/>
      <c r="D346" s="251"/>
      <c r="E346" s="252"/>
      <c r="F346" s="253"/>
      <c r="G346" s="253"/>
      <c r="H346" s="25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250"/>
      <c r="B347" s="251"/>
      <c r="C347" s="251"/>
      <c r="D347" s="251"/>
      <c r="E347" s="252"/>
      <c r="F347" s="253"/>
      <c r="G347" s="253"/>
      <c r="H347" s="25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250"/>
      <c r="B348" s="251"/>
      <c r="C348" s="251"/>
      <c r="D348" s="251"/>
      <c r="E348" s="252"/>
      <c r="F348" s="253"/>
      <c r="G348" s="253"/>
      <c r="H348" s="25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250"/>
      <c r="B349" s="251"/>
      <c r="C349" s="251"/>
      <c r="D349" s="251"/>
      <c r="E349" s="252"/>
      <c r="F349" s="253"/>
      <c r="G349" s="253"/>
      <c r="H349" s="25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250"/>
      <c r="B350" s="251"/>
      <c r="C350" s="251"/>
      <c r="D350" s="251"/>
      <c r="E350" s="252"/>
      <c r="F350" s="253"/>
      <c r="G350" s="253"/>
      <c r="H350" s="25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250"/>
      <c r="B351" s="251"/>
      <c r="C351" s="251"/>
      <c r="D351" s="251"/>
      <c r="E351" s="252"/>
      <c r="F351" s="253"/>
      <c r="G351" s="253"/>
      <c r="H351" s="25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250"/>
      <c r="B352" s="251"/>
      <c r="C352" s="251"/>
      <c r="D352" s="251"/>
      <c r="E352" s="252"/>
      <c r="F352" s="253"/>
      <c r="G352" s="253"/>
      <c r="H352" s="25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250"/>
      <c r="B353" s="251"/>
      <c r="C353" s="251"/>
      <c r="D353" s="251"/>
      <c r="E353" s="252"/>
      <c r="F353" s="253"/>
      <c r="G353" s="253"/>
      <c r="H353" s="25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250"/>
      <c r="B354" s="251"/>
      <c r="C354" s="251"/>
      <c r="D354" s="251"/>
      <c r="E354" s="252"/>
      <c r="F354" s="253"/>
      <c r="G354" s="253"/>
      <c r="H354" s="25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250"/>
      <c r="B355" s="251"/>
      <c r="C355" s="251"/>
      <c r="D355" s="251"/>
      <c r="E355" s="252"/>
      <c r="F355" s="253"/>
      <c r="G355" s="253"/>
      <c r="H355" s="25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250"/>
      <c r="B356" s="251"/>
      <c r="C356" s="251"/>
      <c r="D356" s="251"/>
      <c r="E356" s="252"/>
      <c r="F356" s="253"/>
      <c r="G356" s="253"/>
      <c r="H356" s="25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250"/>
      <c r="B357" s="251"/>
      <c r="C357" s="251"/>
      <c r="D357" s="251"/>
      <c r="E357" s="252"/>
      <c r="F357" s="253"/>
      <c r="G357" s="253"/>
      <c r="H357" s="25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250"/>
      <c r="B358" s="251"/>
      <c r="C358" s="251"/>
      <c r="D358" s="251"/>
      <c r="E358" s="252"/>
      <c r="F358" s="253"/>
      <c r="G358" s="253"/>
      <c r="H358" s="25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250"/>
      <c r="B359" s="251"/>
      <c r="C359" s="251"/>
      <c r="D359" s="251"/>
      <c r="E359" s="252"/>
      <c r="F359" s="253"/>
      <c r="G359" s="253"/>
      <c r="H359" s="25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250"/>
      <c r="B360" s="251"/>
      <c r="C360" s="251"/>
      <c r="D360" s="251"/>
      <c r="E360" s="252"/>
      <c r="F360" s="253"/>
      <c r="G360" s="253"/>
      <c r="H360" s="25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250"/>
      <c r="B361" s="251"/>
      <c r="C361" s="251"/>
      <c r="D361" s="251"/>
      <c r="E361" s="252"/>
      <c r="F361" s="253"/>
      <c r="G361" s="253"/>
      <c r="H361" s="25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250"/>
      <c r="B362" s="251"/>
      <c r="C362" s="251"/>
      <c r="D362" s="251"/>
      <c r="E362" s="252"/>
      <c r="F362" s="253"/>
      <c r="G362" s="253"/>
      <c r="H362" s="25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250"/>
      <c r="B363" s="251"/>
      <c r="C363" s="251"/>
      <c r="D363" s="251"/>
      <c r="E363" s="252"/>
      <c r="F363" s="253"/>
      <c r="G363" s="253"/>
      <c r="H363" s="25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250"/>
      <c r="B364" s="251"/>
      <c r="C364" s="251"/>
      <c r="D364" s="251"/>
      <c r="E364" s="252"/>
      <c r="F364" s="253"/>
      <c r="G364" s="253"/>
      <c r="H364" s="25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250"/>
      <c r="B365" s="251"/>
      <c r="C365" s="251"/>
      <c r="D365" s="251"/>
      <c r="E365" s="252"/>
      <c r="F365" s="253"/>
      <c r="G365" s="253"/>
      <c r="H365" s="25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250"/>
      <c r="B366" s="251"/>
      <c r="C366" s="251"/>
      <c r="D366" s="251"/>
      <c r="E366" s="252"/>
      <c r="F366" s="253"/>
      <c r="G366" s="253"/>
      <c r="H366" s="25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250"/>
      <c r="B367" s="251"/>
      <c r="C367" s="251"/>
      <c r="D367" s="251"/>
      <c r="E367" s="252"/>
      <c r="F367" s="253"/>
      <c r="G367" s="253"/>
      <c r="H367" s="25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250"/>
      <c r="B368" s="251"/>
      <c r="C368" s="251"/>
      <c r="D368" s="251"/>
      <c r="E368" s="252"/>
      <c r="F368" s="253"/>
      <c r="G368" s="253"/>
      <c r="H368" s="25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250"/>
      <c r="B369" s="251"/>
      <c r="C369" s="251"/>
      <c r="D369" s="251"/>
      <c r="E369" s="252"/>
      <c r="F369" s="253"/>
      <c r="G369" s="253"/>
      <c r="H369" s="25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250"/>
      <c r="B370" s="251"/>
      <c r="C370" s="251"/>
      <c r="D370" s="251"/>
      <c r="E370" s="252"/>
      <c r="F370" s="253"/>
      <c r="G370" s="253"/>
      <c r="H370" s="25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250"/>
      <c r="B371" s="251"/>
      <c r="C371" s="251"/>
      <c r="D371" s="251"/>
      <c r="E371" s="252"/>
      <c r="F371" s="253"/>
      <c r="G371" s="253"/>
      <c r="H371" s="25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250"/>
      <c r="B372" s="251"/>
      <c r="C372" s="251"/>
      <c r="D372" s="251"/>
      <c r="E372" s="252"/>
      <c r="F372" s="253"/>
      <c r="G372" s="253"/>
      <c r="H372" s="25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250"/>
      <c r="B373" s="251"/>
      <c r="C373" s="251"/>
      <c r="D373" s="251"/>
      <c r="E373" s="252"/>
      <c r="F373" s="253"/>
      <c r="G373" s="253"/>
      <c r="H373" s="25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250"/>
      <c r="B374" s="251"/>
      <c r="C374" s="251"/>
      <c r="D374" s="251"/>
      <c r="E374" s="252"/>
      <c r="F374" s="253"/>
      <c r="G374" s="253"/>
      <c r="H374" s="25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250"/>
      <c r="B375" s="251"/>
      <c r="C375" s="251"/>
      <c r="D375" s="251"/>
      <c r="E375" s="252"/>
      <c r="F375" s="253"/>
      <c r="G375" s="253"/>
      <c r="H375" s="25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250"/>
      <c r="B376" s="251"/>
      <c r="C376" s="251"/>
      <c r="D376" s="251"/>
      <c r="E376" s="252"/>
      <c r="F376" s="253"/>
      <c r="G376" s="253"/>
      <c r="H376" s="25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250"/>
      <c r="B377" s="251"/>
      <c r="C377" s="251"/>
      <c r="D377" s="251"/>
      <c r="E377" s="252"/>
      <c r="F377" s="253"/>
      <c r="G377" s="253"/>
      <c r="H377" s="25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250"/>
      <c r="B378" s="251"/>
      <c r="C378" s="251"/>
      <c r="D378" s="251"/>
      <c r="E378" s="252"/>
      <c r="F378" s="253"/>
      <c r="G378" s="253"/>
      <c r="H378" s="25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250"/>
      <c r="B379" s="251"/>
      <c r="C379" s="251"/>
      <c r="D379" s="251"/>
      <c r="E379" s="252"/>
      <c r="F379" s="253"/>
      <c r="G379" s="253"/>
      <c r="H379" s="25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250"/>
      <c r="B380" s="251"/>
      <c r="C380" s="251"/>
      <c r="D380" s="251"/>
      <c r="E380" s="252"/>
      <c r="F380" s="253"/>
      <c r="G380" s="253"/>
      <c r="H380" s="25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250"/>
      <c r="B381" s="251"/>
      <c r="C381" s="251"/>
      <c r="D381" s="251"/>
      <c r="E381" s="252"/>
      <c r="F381" s="253"/>
      <c r="G381" s="253"/>
      <c r="H381" s="25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250"/>
      <c r="B382" s="251"/>
      <c r="C382" s="251"/>
      <c r="D382" s="251"/>
      <c r="E382" s="252"/>
      <c r="F382" s="253"/>
      <c r="G382" s="253"/>
      <c r="H382" s="25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250"/>
      <c r="B383" s="251"/>
      <c r="C383" s="251"/>
      <c r="D383" s="251"/>
      <c r="E383" s="252"/>
      <c r="F383" s="253"/>
      <c r="G383" s="253"/>
      <c r="H383" s="25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250"/>
      <c r="B384" s="251"/>
      <c r="C384" s="251"/>
      <c r="D384" s="251"/>
      <c r="E384" s="252"/>
      <c r="F384" s="253"/>
      <c r="G384" s="253"/>
      <c r="H384" s="25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250"/>
      <c r="B385" s="251"/>
      <c r="C385" s="251"/>
      <c r="D385" s="251"/>
      <c r="E385" s="252"/>
      <c r="F385" s="253"/>
      <c r="G385" s="253"/>
      <c r="H385" s="25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250"/>
      <c r="B386" s="251"/>
      <c r="C386" s="251"/>
      <c r="D386" s="251"/>
      <c r="E386" s="252"/>
      <c r="F386" s="253"/>
      <c r="G386" s="253"/>
      <c r="H386" s="25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250"/>
      <c r="B387" s="251"/>
      <c r="C387" s="251"/>
      <c r="D387" s="251"/>
      <c r="E387" s="252"/>
      <c r="F387" s="253"/>
      <c r="G387" s="253"/>
      <c r="H387" s="25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250"/>
      <c r="B388" s="251"/>
      <c r="C388" s="251"/>
      <c r="D388" s="251"/>
      <c r="E388" s="252"/>
      <c r="F388" s="253"/>
      <c r="G388" s="253"/>
      <c r="H388" s="25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250"/>
      <c r="B389" s="251"/>
      <c r="C389" s="251"/>
      <c r="D389" s="251"/>
      <c r="E389" s="252"/>
      <c r="F389" s="253"/>
      <c r="G389" s="253"/>
      <c r="H389" s="25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250"/>
      <c r="B390" s="251"/>
      <c r="C390" s="251"/>
      <c r="D390" s="251"/>
      <c r="E390" s="252"/>
      <c r="F390" s="253"/>
      <c r="G390" s="253"/>
      <c r="H390" s="25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250"/>
      <c r="B391" s="251"/>
      <c r="C391" s="251"/>
      <c r="D391" s="251"/>
      <c r="E391" s="252"/>
      <c r="F391" s="253"/>
      <c r="G391" s="253"/>
      <c r="H391" s="25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250"/>
      <c r="B392" s="251"/>
      <c r="C392" s="251"/>
      <c r="D392" s="251"/>
      <c r="E392" s="252"/>
      <c r="F392" s="253"/>
      <c r="G392" s="253"/>
      <c r="H392" s="25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250"/>
      <c r="B393" s="251"/>
      <c r="C393" s="251"/>
      <c r="D393" s="251"/>
      <c r="E393" s="252"/>
      <c r="F393" s="253"/>
      <c r="G393" s="253"/>
      <c r="H393" s="25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250"/>
      <c r="B394" s="251"/>
      <c r="C394" s="251"/>
      <c r="D394" s="251"/>
      <c r="E394" s="252"/>
      <c r="F394" s="253"/>
      <c r="G394" s="253"/>
      <c r="H394" s="25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250"/>
      <c r="B395" s="251"/>
      <c r="C395" s="251"/>
      <c r="D395" s="251"/>
      <c r="E395" s="252"/>
      <c r="F395" s="253"/>
      <c r="G395" s="253"/>
      <c r="H395" s="25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250"/>
      <c r="B396" s="251"/>
      <c r="C396" s="251"/>
      <c r="D396" s="251"/>
      <c r="E396" s="252"/>
      <c r="F396" s="253"/>
      <c r="G396" s="253"/>
      <c r="H396" s="25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250"/>
      <c r="B397" s="251"/>
      <c r="C397" s="251"/>
      <c r="D397" s="251"/>
      <c r="E397" s="252"/>
      <c r="F397" s="253"/>
      <c r="G397" s="253"/>
      <c r="H397" s="25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250"/>
      <c r="B398" s="251"/>
      <c r="C398" s="251"/>
      <c r="D398" s="251"/>
      <c r="E398" s="252"/>
      <c r="F398" s="253"/>
      <c r="G398" s="253"/>
      <c r="H398" s="25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250"/>
      <c r="B399" s="251"/>
      <c r="C399" s="251"/>
      <c r="D399" s="251"/>
      <c r="E399" s="252"/>
      <c r="F399" s="253"/>
      <c r="G399" s="253"/>
      <c r="H399" s="25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250"/>
      <c r="B400" s="251"/>
      <c r="C400" s="251"/>
      <c r="D400" s="251"/>
      <c r="E400" s="252"/>
      <c r="F400" s="253"/>
      <c r="G400" s="253"/>
      <c r="H400" s="25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250"/>
      <c r="B401" s="251"/>
      <c r="C401" s="251"/>
      <c r="D401" s="251"/>
      <c r="E401" s="252"/>
      <c r="F401" s="253"/>
      <c r="G401" s="253"/>
      <c r="H401" s="25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250"/>
      <c r="B402" s="251"/>
      <c r="C402" s="251"/>
      <c r="D402" s="251"/>
      <c r="E402" s="252"/>
      <c r="F402" s="253"/>
      <c r="G402" s="253"/>
      <c r="H402" s="25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250"/>
      <c r="B403" s="251"/>
      <c r="C403" s="251"/>
      <c r="D403" s="251"/>
      <c r="E403" s="252"/>
      <c r="F403" s="253"/>
      <c r="G403" s="253"/>
      <c r="H403" s="25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250"/>
      <c r="B404" s="251"/>
      <c r="C404" s="251"/>
      <c r="D404" s="251"/>
      <c r="E404" s="252"/>
      <c r="F404" s="253"/>
      <c r="G404" s="253"/>
      <c r="H404" s="25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250"/>
      <c r="B405" s="251"/>
      <c r="C405" s="251"/>
      <c r="D405" s="251"/>
      <c r="E405" s="252"/>
      <c r="F405" s="253"/>
      <c r="G405" s="253"/>
      <c r="H405" s="25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250"/>
      <c r="B406" s="251"/>
      <c r="C406" s="251"/>
      <c r="D406" s="251"/>
      <c r="E406" s="252"/>
      <c r="F406" s="253"/>
      <c r="G406" s="253"/>
      <c r="H406" s="25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250"/>
      <c r="B407" s="251"/>
      <c r="C407" s="251"/>
      <c r="D407" s="251"/>
      <c r="E407" s="252"/>
      <c r="F407" s="253"/>
      <c r="G407" s="253"/>
      <c r="H407" s="25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250"/>
      <c r="B408" s="251"/>
      <c r="C408" s="251"/>
      <c r="D408" s="251"/>
      <c r="E408" s="252"/>
      <c r="F408" s="253"/>
      <c r="G408" s="253"/>
      <c r="H408" s="25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250"/>
      <c r="B409" s="251"/>
      <c r="C409" s="251"/>
      <c r="D409" s="251"/>
      <c r="E409" s="252"/>
      <c r="F409" s="253"/>
      <c r="G409" s="253"/>
      <c r="H409" s="25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250"/>
      <c r="B410" s="251"/>
      <c r="C410" s="251"/>
      <c r="D410" s="251"/>
      <c r="E410" s="252"/>
      <c r="F410" s="253"/>
      <c r="G410" s="253"/>
      <c r="H410" s="25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250"/>
      <c r="B411" s="251"/>
      <c r="C411" s="251"/>
      <c r="D411" s="251"/>
      <c r="E411" s="252"/>
      <c r="F411" s="253"/>
      <c r="G411" s="253"/>
      <c r="H411" s="25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250"/>
      <c r="B412" s="251"/>
      <c r="C412" s="251"/>
      <c r="D412" s="251"/>
      <c r="E412" s="252"/>
      <c r="F412" s="253"/>
      <c r="G412" s="253"/>
      <c r="H412" s="25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250"/>
      <c r="B413" s="251"/>
      <c r="C413" s="251"/>
      <c r="D413" s="251"/>
      <c r="E413" s="252"/>
      <c r="F413" s="253"/>
      <c r="G413" s="253"/>
      <c r="H413" s="25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250"/>
      <c r="B414" s="251"/>
      <c r="C414" s="251"/>
      <c r="D414" s="251"/>
      <c r="E414" s="252"/>
      <c r="F414" s="253"/>
      <c r="G414" s="253"/>
      <c r="H414" s="25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250"/>
      <c r="B415" s="251"/>
      <c r="C415" s="251"/>
      <c r="D415" s="251"/>
      <c r="E415" s="252"/>
      <c r="F415" s="253"/>
      <c r="G415" s="253"/>
      <c r="H415" s="25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250"/>
      <c r="B416" s="251"/>
      <c r="C416" s="251"/>
      <c r="D416" s="251"/>
      <c r="E416" s="252"/>
      <c r="F416" s="253"/>
      <c r="G416" s="253"/>
      <c r="H416" s="25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250"/>
      <c r="B417" s="251"/>
      <c r="C417" s="251"/>
      <c r="D417" s="251"/>
      <c r="E417" s="252"/>
      <c r="F417" s="253"/>
      <c r="G417" s="253"/>
      <c r="H417" s="25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250"/>
      <c r="B418" s="251"/>
      <c r="C418" s="251"/>
      <c r="D418" s="251"/>
      <c r="E418" s="252"/>
      <c r="F418" s="253"/>
      <c r="G418" s="253"/>
      <c r="H418" s="25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250"/>
      <c r="B419" s="251"/>
      <c r="C419" s="251"/>
      <c r="D419" s="251"/>
      <c r="E419" s="252"/>
      <c r="F419" s="253"/>
      <c r="G419" s="253"/>
      <c r="H419" s="25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250"/>
      <c r="B420" s="251"/>
      <c r="C420" s="251"/>
      <c r="D420" s="251"/>
      <c r="E420" s="252"/>
      <c r="F420" s="253"/>
      <c r="G420" s="253"/>
      <c r="H420" s="25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250"/>
      <c r="B421" s="251"/>
      <c r="C421" s="251"/>
      <c r="D421" s="251"/>
      <c r="E421" s="252"/>
      <c r="F421" s="253"/>
      <c r="G421" s="253"/>
      <c r="H421" s="25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250"/>
      <c r="B422" s="251"/>
      <c r="C422" s="251"/>
      <c r="D422" s="251"/>
      <c r="E422" s="252"/>
      <c r="F422" s="253"/>
      <c r="G422" s="253"/>
      <c r="H422" s="25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250"/>
      <c r="B423" s="251"/>
      <c r="C423" s="251"/>
      <c r="D423" s="251"/>
      <c r="E423" s="252"/>
      <c r="F423" s="253"/>
      <c r="G423" s="253"/>
      <c r="H423" s="25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250"/>
      <c r="B424" s="251"/>
      <c r="C424" s="251"/>
      <c r="D424" s="251"/>
      <c r="E424" s="252"/>
      <c r="F424" s="253"/>
      <c r="G424" s="253"/>
      <c r="H424" s="25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250"/>
      <c r="B425" s="251"/>
      <c r="C425" s="251"/>
      <c r="D425" s="251"/>
      <c r="E425" s="252"/>
      <c r="F425" s="253"/>
      <c r="G425" s="253"/>
      <c r="H425" s="25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250"/>
      <c r="B426" s="251"/>
      <c r="C426" s="251"/>
      <c r="D426" s="251"/>
      <c r="E426" s="252"/>
      <c r="F426" s="253"/>
      <c r="G426" s="253"/>
      <c r="H426" s="25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250"/>
      <c r="B427" s="251"/>
      <c r="C427" s="251"/>
      <c r="D427" s="251"/>
      <c r="E427" s="252"/>
      <c r="F427" s="253"/>
      <c r="G427" s="253"/>
      <c r="H427" s="25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250"/>
      <c r="B428" s="251"/>
      <c r="C428" s="251"/>
      <c r="D428" s="251"/>
      <c r="E428" s="252"/>
      <c r="F428" s="253"/>
      <c r="G428" s="253"/>
      <c r="H428" s="25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250"/>
      <c r="B429" s="251"/>
      <c r="C429" s="251"/>
      <c r="D429" s="251"/>
      <c r="E429" s="252"/>
      <c r="F429" s="253"/>
      <c r="G429" s="253"/>
      <c r="H429" s="25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250"/>
      <c r="B430" s="251"/>
      <c r="C430" s="251"/>
      <c r="D430" s="251"/>
      <c r="E430" s="252"/>
      <c r="F430" s="253"/>
      <c r="G430" s="253"/>
      <c r="H430" s="25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250"/>
      <c r="B431" s="251"/>
      <c r="C431" s="251"/>
      <c r="D431" s="251"/>
      <c r="E431" s="252"/>
      <c r="F431" s="253"/>
      <c r="G431" s="253"/>
      <c r="H431" s="25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250"/>
      <c r="B432" s="251"/>
      <c r="C432" s="251"/>
      <c r="D432" s="251"/>
      <c r="E432" s="252"/>
      <c r="F432" s="253"/>
      <c r="G432" s="253"/>
      <c r="H432" s="25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250"/>
      <c r="B433" s="251"/>
      <c r="C433" s="251"/>
      <c r="D433" s="251"/>
      <c r="E433" s="252"/>
      <c r="F433" s="253"/>
      <c r="G433" s="253"/>
      <c r="H433" s="25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250"/>
      <c r="B434" s="251"/>
      <c r="C434" s="251"/>
      <c r="D434" s="251"/>
      <c r="E434" s="252"/>
      <c r="F434" s="253"/>
      <c r="G434" s="253"/>
      <c r="H434" s="25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250"/>
      <c r="B435" s="251"/>
      <c r="C435" s="251"/>
      <c r="D435" s="251"/>
      <c r="E435" s="252"/>
      <c r="F435" s="253"/>
      <c r="G435" s="253"/>
      <c r="H435" s="25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250"/>
      <c r="B436" s="251"/>
      <c r="C436" s="251"/>
      <c r="D436" s="251"/>
      <c r="E436" s="252"/>
      <c r="F436" s="253"/>
      <c r="G436" s="253"/>
      <c r="H436" s="25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250"/>
      <c r="B437" s="251"/>
      <c r="C437" s="251"/>
      <c r="D437" s="251"/>
      <c r="E437" s="252"/>
      <c r="F437" s="253"/>
      <c r="G437" s="253"/>
      <c r="H437" s="25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250"/>
      <c r="B438" s="251"/>
      <c r="C438" s="251"/>
      <c r="D438" s="251"/>
      <c r="E438" s="252"/>
      <c r="F438" s="253"/>
      <c r="G438" s="253"/>
      <c r="H438" s="25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250"/>
      <c r="B439" s="251"/>
      <c r="C439" s="251"/>
      <c r="D439" s="251"/>
      <c r="E439" s="252"/>
      <c r="F439" s="253"/>
      <c r="G439" s="253"/>
      <c r="H439" s="25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250"/>
      <c r="B440" s="251"/>
      <c r="C440" s="251"/>
      <c r="D440" s="251"/>
      <c r="E440" s="252"/>
      <c r="F440" s="253"/>
      <c r="G440" s="253"/>
      <c r="H440" s="25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250"/>
      <c r="B441" s="251"/>
      <c r="C441" s="251"/>
      <c r="D441" s="251"/>
      <c r="E441" s="252"/>
      <c r="F441" s="253"/>
      <c r="G441" s="253"/>
      <c r="H441" s="25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250"/>
      <c r="B442" s="251"/>
      <c r="C442" s="251"/>
      <c r="D442" s="251"/>
      <c r="E442" s="252"/>
      <c r="F442" s="253"/>
      <c r="G442" s="253"/>
      <c r="H442" s="25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250"/>
      <c r="B443" s="251"/>
      <c r="C443" s="251"/>
      <c r="D443" s="251"/>
      <c r="E443" s="252"/>
      <c r="F443" s="253"/>
      <c r="G443" s="253"/>
      <c r="H443" s="25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250"/>
      <c r="B444" s="251"/>
      <c r="C444" s="251"/>
      <c r="D444" s="251"/>
      <c r="E444" s="252"/>
      <c r="F444" s="253"/>
      <c r="G444" s="253"/>
      <c r="H444" s="25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250"/>
      <c r="B445" s="251"/>
      <c r="C445" s="251"/>
      <c r="D445" s="251"/>
      <c r="E445" s="252"/>
      <c r="F445" s="253"/>
      <c r="G445" s="253"/>
      <c r="H445" s="25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250"/>
      <c r="B446" s="251"/>
      <c r="C446" s="251"/>
      <c r="D446" s="251"/>
      <c r="E446" s="252"/>
      <c r="F446" s="253"/>
      <c r="G446" s="253"/>
      <c r="H446" s="25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250"/>
      <c r="B447" s="251"/>
      <c r="C447" s="251"/>
      <c r="D447" s="251"/>
      <c r="E447" s="252"/>
      <c r="F447" s="253"/>
      <c r="G447" s="253"/>
      <c r="H447" s="25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250"/>
      <c r="B448" s="251"/>
      <c r="C448" s="251"/>
      <c r="D448" s="251"/>
      <c r="E448" s="252"/>
      <c r="F448" s="253"/>
      <c r="G448" s="253"/>
      <c r="H448" s="25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250"/>
      <c r="B449" s="251"/>
      <c r="C449" s="251"/>
      <c r="D449" s="251"/>
      <c r="E449" s="252"/>
      <c r="F449" s="253"/>
      <c r="G449" s="253"/>
      <c r="H449" s="25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250"/>
      <c r="B450" s="251"/>
      <c r="C450" s="251"/>
      <c r="D450" s="251"/>
      <c r="E450" s="252"/>
      <c r="F450" s="253"/>
      <c r="G450" s="253"/>
      <c r="H450" s="25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250"/>
      <c r="B451" s="251"/>
      <c r="C451" s="251"/>
      <c r="D451" s="251"/>
      <c r="E451" s="252"/>
      <c r="F451" s="253"/>
      <c r="G451" s="253"/>
      <c r="H451" s="25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250"/>
      <c r="B452" s="251"/>
      <c r="C452" s="251"/>
      <c r="D452" s="251"/>
      <c r="E452" s="252"/>
      <c r="F452" s="253"/>
      <c r="G452" s="253"/>
      <c r="H452" s="25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250"/>
      <c r="B453" s="251"/>
      <c r="C453" s="251"/>
      <c r="D453" s="251"/>
      <c r="E453" s="252"/>
      <c r="F453" s="253"/>
      <c r="G453" s="253"/>
      <c r="H453" s="25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250"/>
      <c r="B454" s="251"/>
      <c r="C454" s="251"/>
      <c r="D454" s="251"/>
      <c r="E454" s="252"/>
      <c r="F454" s="253"/>
      <c r="G454" s="253"/>
      <c r="H454" s="25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250"/>
      <c r="B455" s="251"/>
      <c r="C455" s="251"/>
      <c r="D455" s="251"/>
      <c r="E455" s="252"/>
      <c r="F455" s="253"/>
      <c r="G455" s="253"/>
      <c r="H455" s="25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250"/>
      <c r="B456" s="251"/>
      <c r="C456" s="251"/>
      <c r="D456" s="251"/>
      <c r="E456" s="252"/>
      <c r="F456" s="253"/>
      <c r="G456" s="253"/>
      <c r="H456" s="25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250"/>
      <c r="B457" s="251"/>
      <c r="C457" s="251"/>
      <c r="D457" s="251"/>
      <c r="E457" s="252"/>
      <c r="F457" s="253"/>
      <c r="G457" s="253"/>
      <c r="H457" s="25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250"/>
      <c r="B458" s="251"/>
      <c r="C458" s="251"/>
      <c r="D458" s="251"/>
      <c r="E458" s="252"/>
      <c r="F458" s="253"/>
      <c r="G458" s="253"/>
      <c r="H458" s="25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250"/>
      <c r="B459" s="251"/>
      <c r="C459" s="251"/>
      <c r="D459" s="251"/>
      <c r="E459" s="252"/>
      <c r="F459" s="253"/>
      <c r="G459" s="253"/>
      <c r="H459" s="25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250"/>
      <c r="B460" s="251"/>
      <c r="C460" s="251"/>
      <c r="D460" s="251"/>
      <c r="E460" s="252"/>
      <c r="F460" s="253"/>
      <c r="G460" s="253"/>
      <c r="H460" s="25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250"/>
      <c r="B461" s="251"/>
      <c r="C461" s="251"/>
      <c r="D461" s="251"/>
      <c r="E461" s="252"/>
      <c r="F461" s="253"/>
      <c r="G461" s="253"/>
      <c r="H461" s="25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250"/>
      <c r="B462" s="251"/>
      <c r="C462" s="251"/>
      <c r="D462" s="251"/>
      <c r="E462" s="252"/>
      <c r="F462" s="253"/>
      <c r="G462" s="253"/>
      <c r="H462" s="25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250"/>
      <c r="B463" s="251"/>
      <c r="C463" s="251"/>
      <c r="D463" s="251"/>
      <c r="E463" s="252"/>
      <c r="F463" s="253"/>
      <c r="G463" s="253"/>
      <c r="H463" s="25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250"/>
      <c r="B464" s="251"/>
      <c r="C464" s="251"/>
      <c r="D464" s="251"/>
      <c r="E464" s="252"/>
      <c r="F464" s="253"/>
      <c r="G464" s="253"/>
      <c r="H464" s="25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250"/>
      <c r="B465" s="251"/>
      <c r="C465" s="251"/>
      <c r="D465" s="251"/>
      <c r="E465" s="252"/>
      <c r="F465" s="253"/>
      <c r="G465" s="253"/>
      <c r="H465" s="25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250"/>
      <c r="B466" s="251"/>
      <c r="C466" s="251"/>
      <c r="D466" s="251"/>
      <c r="E466" s="252"/>
      <c r="F466" s="253"/>
      <c r="G466" s="253"/>
      <c r="H466" s="25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250"/>
      <c r="B467" s="251"/>
      <c r="C467" s="251"/>
      <c r="D467" s="251"/>
      <c r="E467" s="252"/>
      <c r="F467" s="253"/>
      <c r="G467" s="253"/>
      <c r="H467" s="25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250"/>
      <c r="B468" s="251"/>
      <c r="C468" s="251"/>
      <c r="D468" s="251"/>
      <c r="E468" s="252"/>
      <c r="F468" s="253"/>
      <c r="G468" s="253"/>
      <c r="H468" s="25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250"/>
      <c r="B469" s="251"/>
      <c r="C469" s="251"/>
      <c r="D469" s="251"/>
      <c r="E469" s="252"/>
      <c r="F469" s="253"/>
      <c r="G469" s="253"/>
      <c r="H469" s="25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250"/>
      <c r="B470" s="251"/>
      <c r="C470" s="251"/>
      <c r="D470" s="251"/>
      <c r="E470" s="252"/>
      <c r="F470" s="253"/>
      <c r="G470" s="253"/>
      <c r="H470" s="25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250"/>
      <c r="B471" s="251"/>
      <c r="C471" s="251"/>
      <c r="D471" s="251"/>
      <c r="E471" s="252"/>
      <c r="F471" s="253"/>
      <c r="G471" s="253"/>
      <c r="H471" s="25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250"/>
      <c r="B472" s="251"/>
      <c r="C472" s="251"/>
      <c r="D472" s="251"/>
      <c r="E472" s="252"/>
      <c r="F472" s="253"/>
      <c r="G472" s="253"/>
      <c r="H472" s="25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250"/>
      <c r="B473" s="251"/>
      <c r="C473" s="251"/>
      <c r="D473" s="251"/>
      <c r="E473" s="252"/>
      <c r="F473" s="253"/>
      <c r="G473" s="253"/>
      <c r="H473" s="25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250"/>
      <c r="B474" s="251"/>
      <c r="C474" s="251"/>
      <c r="D474" s="251"/>
      <c r="E474" s="252"/>
      <c r="F474" s="253"/>
      <c r="G474" s="253"/>
      <c r="H474" s="25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250"/>
      <c r="B475" s="251"/>
      <c r="C475" s="251"/>
      <c r="D475" s="251"/>
      <c r="E475" s="252"/>
      <c r="F475" s="253"/>
      <c r="G475" s="253"/>
      <c r="H475" s="25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250"/>
      <c r="B476" s="251"/>
      <c r="C476" s="251"/>
      <c r="D476" s="251"/>
      <c r="E476" s="252"/>
      <c r="F476" s="253"/>
      <c r="G476" s="253"/>
      <c r="H476" s="25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250"/>
      <c r="B477" s="251"/>
      <c r="C477" s="251"/>
      <c r="D477" s="251"/>
      <c r="E477" s="252"/>
      <c r="F477" s="253"/>
      <c r="G477" s="253"/>
      <c r="H477" s="25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250"/>
      <c r="B478" s="251"/>
      <c r="C478" s="251"/>
      <c r="D478" s="251"/>
      <c r="E478" s="252"/>
      <c r="F478" s="253"/>
      <c r="G478" s="253"/>
      <c r="H478" s="25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250"/>
      <c r="B479" s="251"/>
      <c r="C479" s="251"/>
      <c r="D479" s="251"/>
      <c r="E479" s="252"/>
      <c r="F479" s="253"/>
      <c r="G479" s="253"/>
      <c r="H479" s="25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250"/>
      <c r="B480" s="251"/>
      <c r="C480" s="251"/>
      <c r="D480" s="251"/>
      <c r="E480" s="252"/>
      <c r="F480" s="253"/>
      <c r="G480" s="253"/>
      <c r="H480" s="25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250"/>
      <c r="B481" s="251"/>
      <c r="C481" s="251"/>
      <c r="D481" s="251"/>
      <c r="E481" s="252"/>
      <c r="F481" s="253"/>
      <c r="G481" s="253"/>
      <c r="H481" s="25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250"/>
      <c r="B482" s="251"/>
      <c r="C482" s="251"/>
      <c r="D482" s="251"/>
      <c r="E482" s="252"/>
      <c r="F482" s="253"/>
      <c r="G482" s="253"/>
      <c r="H482" s="25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250"/>
      <c r="B483" s="251"/>
      <c r="C483" s="251"/>
      <c r="D483" s="251"/>
      <c r="E483" s="252"/>
      <c r="F483" s="253"/>
      <c r="G483" s="253"/>
      <c r="H483" s="25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250"/>
      <c r="B484" s="251"/>
      <c r="C484" s="251"/>
      <c r="D484" s="251"/>
      <c r="E484" s="252"/>
      <c r="F484" s="253"/>
      <c r="G484" s="253"/>
      <c r="H484" s="25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250"/>
      <c r="B485" s="251"/>
      <c r="C485" s="251"/>
      <c r="D485" s="251"/>
      <c r="E485" s="252"/>
      <c r="F485" s="253"/>
      <c r="G485" s="253"/>
      <c r="H485" s="25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250"/>
      <c r="B486" s="251"/>
      <c r="C486" s="251"/>
      <c r="D486" s="251"/>
      <c r="E486" s="252"/>
      <c r="F486" s="253"/>
      <c r="G486" s="253"/>
      <c r="H486" s="25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250"/>
      <c r="B487" s="251"/>
      <c r="C487" s="251"/>
      <c r="D487" s="251"/>
      <c r="E487" s="252"/>
      <c r="F487" s="253"/>
      <c r="G487" s="253"/>
      <c r="H487" s="25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250"/>
      <c r="B488" s="251"/>
      <c r="C488" s="251"/>
      <c r="D488" s="251"/>
      <c r="E488" s="252"/>
      <c r="F488" s="253"/>
      <c r="G488" s="253"/>
      <c r="H488" s="25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250"/>
      <c r="B489" s="251"/>
      <c r="C489" s="251"/>
      <c r="D489" s="251"/>
      <c r="E489" s="252"/>
      <c r="F489" s="253"/>
      <c r="G489" s="253"/>
      <c r="H489" s="25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250"/>
      <c r="B490" s="251"/>
      <c r="C490" s="251"/>
      <c r="D490" s="251"/>
      <c r="E490" s="252"/>
      <c r="F490" s="253"/>
      <c r="G490" s="253"/>
      <c r="H490" s="25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250"/>
      <c r="B491" s="251"/>
      <c r="C491" s="251"/>
      <c r="D491" s="251"/>
      <c r="E491" s="252"/>
      <c r="F491" s="253"/>
      <c r="G491" s="253"/>
      <c r="H491" s="25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250"/>
      <c r="B492" s="251"/>
      <c r="C492" s="251"/>
      <c r="D492" s="251"/>
      <c r="E492" s="252"/>
      <c r="F492" s="253"/>
      <c r="G492" s="253"/>
      <c r="H492" s="25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250"/>
      <c r="B493" s="251"/>
      <c r="C493" s="251"/>
      <c r="D493" s="251"/>
      <c r="E493" s="252"/>
      <c r="F493" s="253"/>
      <c r="G493" s="253"/>
      <c r="H493" s="25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250"/>
      <c r="B494" s="251"/>
      <c r="C494" s="251"/>
      <c r="D494" s="251"/>
      <c r="E494" s="252"/>
      <c r="F494" s="253"/>
      <c r="G494" s="253"/>
      <c r="H494" s="25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250"/>
      <c r="B495" s="251"/>
      <c r="C495" s="251"/>
      <c r="D495" s="251"/>
      <c r="E495" s="252"/>
      <c r="F495" s="253"/>
      <c r="G495" s="253"/>
      <c r="H495" s="25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250"/>
      <c r="B496" s="251"/>
      <c r="C496" s="251"/>
      <c r="D496" s="251"/>
      <c r="E496" s="252"/>
      <c r="F496" s="253"/>
      <c r="G496" s="253"/>
      <c r="H496" s="25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250"/>
      <c r="B497" s="251"/>
      <c r="C497" s="251"/>
      <c r="D497" s="251"/>
      <c r="E497" s="252"/>
      <c r="F497" s="253"/>
      <c r="G497" s="253"/>
      <c r="H497" s="25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250"/>
      <c r="B498" s="251"/>
      <c r="C498" s="251"/>
      <c r="D498" s="251"/>
      <c r="E498" s="252"/>
      <c r="F498" s="253"/>
      <c r="G498" s="253"/>
      <c r="H498" s="25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250"/>
      <c r="B499" s="251"/>
      <c r="C499" s="251"/>
      <c r="D499" s="251"/>
      <c r="E499" s="252"/>
      <c r="F499" s="253"/>
      <c r="G499" s="253"/>
      <c r="H499" s="25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250"/>
      <c r="B500" s="251"/>
      <c r="C500" s="251"/>
      <c r="D500" s="251"/>
      <c r="E500" s="252"/>
      <c r="F500" s="253"/>
      <c r="G500" s="253"/>
      <c r="H500" s="25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250"/>
      <c r="B501" s="251"/>
      <c r="C501" s="251"/>
      <c r="D501" s="251"/>
      <c r="E501" s="252"/>
      <c r="F501" s="253"/>
      <c r="G501" s="253"/>
      <c r="H501" s="25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250"/>
      <c r="B502" s="251"/>
      <c r="C502" s="251"/>
      <c r="D502" s="251"/>
      <c r="E502" s="252"/>
      <c r="F502" s="253"/>
      <c r="G502" s="253"/>
      <c r="H502" s="25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250"/>
      <c r="B503" s="251"/>
      <c r="C503" s="251"/>
      <c r="D503" s="251"/>
      <c r="E503" s="252"/>
      <c r="F503" s="253"/>
      <c r="G503" s="253"/>
      <c r="H503" s="25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250"/>
      <c r="B504" s="251"/>
      <c r="C504" s="251"/>
      <c r="D504" s="251"/>
      <c r="E504" s="252"/>
      <c r="F504" s="253"/>
      <c r="G504" s="253"/>
      <c r="H504" s="25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250"/>
      <c r="B505" s="251"/>
      <c r="C505" s="251"/>
      <c r="D505" s="251"/>
      <c r="E505" s="252"/>
      <c r="F505" s="253"/>
      <c r="G505" s="253"/>
      <c r="H505" s="25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250"/>
      <c r="B506" s="251"/>
      <c r="C506" s="251"/>
      <c r="D506" s="251"/>
      <c r="E506" s="252"/>
      <c r="F506" s="253"/>
      <c r="G506" s="253"/>
      <c r="H506" s="25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250"/>
      <c r="B507" s="251"/>
      <c r="C507" s="251"/>
      <c r="D507" s="251"/>
      <c r="E507" s="252"/>
      <c r="F507" s="253"/>
      <c r="G507" s="253"/>
      <c r="H507" s="25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250"/>
      <c r="B508" s="251"/>
      <c r="C508" s="251"/>
      <c r="D508" s="251"/>
      <c r="E508" s="252"/>
      <c r="F508" s="253"/>
      <c r="G508" s="253"/>
      <c r="H508" s="25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250"/>
      <c r="B509" s="251"/>
      <c r="C509" s="251"/>
      <c r="D509" s="251"/>
      <c r="E509" s="252"/>
      <c r="F509" s="253"/>
      <c r="G509" s="253"/>
      <c r="H509" s="25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250"/>
      <c r="B510" s="251"/>
      <c r="C510" s="251"/>
      <c r="D510" s="251"/>
      <c r="E510" s="252"/>
      <c r="F510" s="253"/>
      <c r="G510" s="253"/>
      <c r="H510" s="25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250"/>
      <c r="B511" s="251"/>
      <c r="C511" s="251"/>
      <c r="D511" s="251"/>
      <c r="E511" s="252"/>
      <c r="F511" s="253"/>
      <c r="G511" s="253"/>
      <c r="H511" s="25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250"/>
      <c r="B512" s="251"/>
      <c r="C512" s="251"/>
      <c r="D512" s="251"/>
      <c r="E512" s="252"/>
      <c r="F512" s="253"/>
      <c r="G512" s="253"/>
      <c r="H512" s="25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250"/>
      <c r="B513" s="251"/>
      <c r="C513" s="251"/>
      <c r="D513" s="251"/>
      <c r="E513" s="252"/>
      <c r="F513" s="253"/>
      <c r="G513" s="253"/>
      <c r="H513" s="25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250"/>
      <c r="B514" s="251"/>
      <c r="C514" s="251"/>
      <c r="D514" s="251"/>
      <c r="E514" s="252"/>
      <c r="F514" s="253"/>
      <c r="G514" s="253"/>
      <c r="H514" s="25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250"/>
      <c r="B515" s="251"/>
      <c r="C515" s="251"/>
      <c r="D515" s="251"/>
      <c r="E515" s="252"/>
      <c r="F515" s="253"/>
      <c r="G515" s="253"/>
      <c r="H515" s="25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250"/>
      <c r="B516" s="251"/>
      <c r="C516" s="251"/>
      <c r="D516" s="251"/>
      <c r="E516" s="252"/>
      <c r="F516" s="253"/>
      <c r="G516" s="253"/>
      <c r="H516" s="25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250"/>
      <c r="B517" s="251"/>
      <c r="C517" s="251"/>
      <c r="D517" s="251"/>
      <c r="E517" s="252"/>
      <c r="F517" s="253"/>
      <c r="G517" s="253"/>
      <c r="H517" s="25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250"/>
      <c r="B518" s="251"/>
      <c r="C518" s="251"/>
      <c r="D518" s="251"/>
      <c r="E518" s="252"/>
      <c r="F518" s="253"/>
      <c r="G518" s="253"/>
      <c r="H518" s="25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250"/>
      <c r="B519" s="251"/>
      <c r="C519" s="251"/>
      <c r="D519" s="251"/>
      <c r="E519" s="252"/>
      <c r="F519" s="253"/>
      <c r="G519" s="253"/>
      <c r="H519" s="25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250"/>
      <c r="B520" s="251"/>
      <c r="C520" s="251"/>
      <c r="D520" s="251"/>
      <c r="E520" s="252"/>
      <c r="F520" s="253"/>
      <c r="G520" s="253"/>
      <c r="H520" s="25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250"/>
      <c r="B521" s="251"/>
      <c r="C521" s="251"/>
      <c r="D521" s="251"/>
      <c r="E521" s="252"/>
      <c r="F521" s="253"/>
      <c r="G521" s="253"/>
      <c r="H521" s="25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250"/>
      <c r="B522" s="251"/>
      <c r="C522" s="251"/>
      <c r="D522" s="251"/>
      <c r="E522" s="252"/>
      <c r="F522" s="253"/>
      <c r="G522" s="253"/>
      <c r="H522" s="25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250"/>
      <c r="B523" s="251"/>
      <c r="C523" s="251"/>
      <c r="D523" s="251"/>
      <c r="E523" s="252"/>
      <c r="F523" s="253"/>
      <c r="G523" s="253"/>
      <c r="H523" s="25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250"/>
      <c r="B524" s="251"/>
      <c r="C524" s="251"/>
      <c r="D524" s="251"/>
      <c r="E524" s="252"/>
      <c r="F524" s="253"/>
      <c r="G524" s="253"/>
      <c r="H524" s="25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250"/>
      <c r="B525" s="251"/>
      <c r="C525" s="251"/>
      <c r="D525" s="251"/>
      <c r="E525" s="252"/>
      <c r="F525" s="253"/>
      <c r="G525" s="253"/>
      <c r="H525" s="25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250"/>
      <c r="B526" s="251"/>
      <c r="C526" s="251"/>
      <c r="D526" s="251"/>
      <c r="E526" s="252"/>
      <c r="F526" s="253"/>
      <c r="G526" s="253"/>
      <c r="H526" s="25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250"/>
      <c r="B527" s="251"/>
      <c r="C527" s="251"/>
      <c r="D527" s="251"/>
      <c r="E527" s="252"/>
      <c r="F527" s="253"/>
      <c r="G527" s="253"/>
      <c r="H527" s="25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250"/>
      <c r="B528" s="251"/>
      <c r="C528" s="251"/>
      <c r="D528" s="251"/>
      <c r="E528" s="252"/>
      <c r="F528" s="253"/>
      <c r="G528" s="253"/>
      <c r="H528" s="25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250"/>
      <c r="B529" s="251"/>
      <c r="C529" s="251"/>
      <c r="D529" s="251"/>
      <c r="E529" s="252"/>
      <c r="F529" s="253"/>
      <c r="G529" s="253"/>
      <c r="H529" s="25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250"/>
      <c r="B530" s="251"/>
      <c r="C530" s="251"/>
      <c r="D530" s="251"/>
      <c r="E530" s="252"/>
      <c r="F530" s="253"/>
      <c r="G530" s="253"/>
      <c r="H530" s="25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250"/>
      <c r="B531" s="251"/>
      <c r="C531" s="251"/>
      <c r="D531" s="251"/>
      <c r="E531" s="252"/>
      <c r="F531" s="253"/>
      <c r="G531" s="253"/>
      <c r="H531" s="25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250"/>
      <c r="B532" s="251"/>
      <c r="C532" s="251"/>
      <c r="D532" s="251"/>
      <c r="E532" s="252"/>
      <c r="F532" s="253"/>
      <c r="G532" s="253"/>
      <c r="H532" s="25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250"/>
      <c r="B533" s="251"/>
      <c r="C533" s="251"/>
      <c r="D533" s="251"/>
      <c r="E533" s="252"/>
      <c r="F533" s="253"/>
      <c r="G533" s="253"/>
      <c r="H533" s="25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250"/>
      <c r="B534" s="251"/>
      <c r="C534" s="251"/>
      <c r="D534" s="251"/>
      <c r="E534" s="252"/>
      <c r="F534" s="253"/>
      <c r="G534" s="253"/>
      <c r="H534" s="25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250"/>
      <c r="B535" s="251"/>
      <c r="C535" s="251"/>
      <c r="D535" s="251"/>
      <c r="E535" s="252"/>
      <c r="F535" s="253"/>
      <c r="G535" s="253"/>
      <c r="H535" s="25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250"/>
      <c r="B536" s="251"/>
      <c r="C536" s="251"/>
      <c r="D536" s="251"/>
      <c r="E536" s="252"/>
      <c r="F536" s="253"/>
      <c r="G536" s="253"/>
      <c r="H536" s="25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250"/>
      <c r="B537" s="251"/>
      <c r="C537" s="251"/>
      <c r="D537" s="251"/>
      <c r="E537" s="252"/>
      <c r="F537" s="253"/>
      <c r="G537" s="253"/>
      <c r="H537" s="25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250"/>
      <c r="B538" s="251"/>
      <c r="C538" s="251"/>
      <c r="D538" s="251"/>
      <c r="E538" s="252"/>
      <c r="F538" s="253"/>
      <c r="G538" s="253"/>
      <c r="H538" s="25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250"/>
      <c r="B539" s="251"/>
      <c r="C539" s="251"/>
      <c r="D539" s="251"/>
      <c r="E539" s="252"/>
      <c r="F539" s="253"/>
      <c r="G539" s="253"/>
      <c r="H539" s="25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250"/>
      <c r="B540" s="251"/>
      <c r="C540" s="251"/>
      <c r="D540" s="251"/>
      <c r="E540" s="252"/>
      <c r="F540" s="253"/>
      <c r="G540" s="253"/>
      <c r="H540" s="25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250"/>
      <c r="B541" s="251"/>
      <c r="C541" s="251"/>
      <c r="D541" s="251"/>
      <c r="E541" s="252"/>
      <c r="F541" s="253"/>
      <c r="G541" s="253"/>
      <c r="H541" s="25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250"/>
      <c r="B542" s="251"/>
      <c r="C542" s="251"/>
      <c r="D542" s="251"/>
      <c r="E542" s="252"/>
      <c r="F542" s="253"/>
      <c r="G542" s="253"/>
      <c r="H542" s="25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250"/>
      <c r="B543" s="251"/>
      <c r="C543" s="251"/>
      <c r="D543" s="251"/>
      <c r="E543" s="252"/>
      <c r="F543" s="253"/>
      <c r="G543" s="253"/>
      <c r="H543" s="25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250"/>
      <c r="B544" s="251"/>
      <c r="C544" s="251"/>
      <c r="D544" s="251"/>
      <c r="E544" s="252"/>
      <c r="F544" s="253"/>
      <c r="G544" s="253"/>
      <c r="H544" s="25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250"/>
      <c r="B545" s="251"/>
      <c r="C545" s="251"/>
      <c r="D545" s="251"/>
      <c r="E545" s="252"/>
      <c r="F545" s="253"/>
      <c r="G545" s="253"/>
      <c r="H545" s="25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250"/>
      <c r="B546" s="251"/>
      <c r="C546" s="251"/>
      <c r="D546" s="251"/>
      <c r="E546" s="252"/>
      <c r="F546" s="253"/>
      <c r="G546" s="253"/>
      <c r="H546" s="25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250"/>
      <c r="B547" s="251"/>
      <c r="C547" s="251"/>
      <c r="D547" s="251"/>
      <c r="E547" s="252"/>
      <c r="F547" s="253"/>
      <c r="G547" s="253"/>
      <c r="H547" s="25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250"/>
      <c r="B548" s="251"/>
      <c r="C548" s="251"/>
      <c r="D548" s="251"/>
      <c r="E548" s="252"/>
      <c r="F548" s="253"/>
      <c r="G548" s="253"/>
      <c r="H548" s="25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250"/>
      <c r="B549" s="251"/>
      <c r="C549" s="251"/>
      <c r="D549" s="251"/>
      <c r="E549" s="252"/>
      <c r="F549" s="253"/>
      <c r="G549" s="253"/>
      <c r="H549" s="25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250"/>
      <c r="B550" s="251"/>
      <c r="C550" s="251"/>
      <c r="D550" s="251"/>
      <c r="E550" s="252"/>
      <c r="F550" s="253"/>
      <c r="G550" s="253"/>
      <c r="H550" s="25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250"/>
      <c r="B551" s="251"/>
      <c r="C551" s="251"/>
      <c r="D551" s="251"/>
      <c r="E551" s="252"/>
      <c r="F551" s="253"/>
      <c r="G551" s="253"/>
      <c r="H551" s="25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250"/>
      <c r="B552" s="251"/>
      <c r="C552" s="251"/>
      <c r="D552" s="251"/>
      <c r="E552" s="252"/>
      <c r="F552" s="253"/>
      <c r="G552" s="253"/>
      <c r="H552" s="25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250"/>
      <c r="B553" s="251"/>
      <c r="C553" s="251"/>
      <c r="D553" s="251"/>
      <c r="E553" s="252"/>
      <c r="F553" s="253"/>
      <c r="G553" s="253"/>
      <c r="H553" s="25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250"/>
      <c r="B554" s="251"/>
      <c r="C554" s="251"/>
      <c r="D554" s="251"/>
      <c r="E554" s="252"/>
      <c r="F554" s="253"/>
      <c r="G554" s="253"/>
      <c r="H554" s="25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250"/>
      <c r="B555" s="251"/>
      <c r="C555" s="251"/>
      <c r="D555" s="251"/>
      <c r="E555" s="252"/>
      <c r="F555" s="253"/>
      <c r="G555" s="253"/>
      <c r="H555" s="25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250"/>
      <c r="B556" s="251"/>
      <c r="C556" s="251"/>
      <c r="D556" s="251"/>
      <c r="E556" s="252"/>
      <c r="F556" s="253"/>
      <c r="G556" s="253"/>
      <c r="H556" s="25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250"/>
      <c r="B557" s="251"/>
      <c r="C557" s="251"/>
      <c r="D557" s="251"/>
      <c r="E557" s="252"/>
      <c r="F557" s="253"/>
      <c r="G557" s="253"/>
      <c r="H557" s="25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250"/>
      <c r="B558" s="251"/>
      <c r="C558" s="251"/>
      <c r="D558" s="251"/>
      <c r="E558" s="252"/>
      <c r="F558" s="253"/>
      <c r="G558" s="253"/>
      <c r="H558" s="25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250"/>
      <c r="B559" s="251"/>
      <c r="C559" s="251"/>
      <c r="D559" s="251"/>
      <c r="E559" s="252"/>
      <c r="F559" s="253"/>
      <c r="G559" s="253"/>
      <c r="H559" s="25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250"/>
      <c r="B560" s="251"/>
      <c r="C560" s="251"/>
      <c r="D560" s="251"/>
      <c r="E560" s="252"/>
      <c r="F560" s="253"/>
      <c r="G560" s="253"/>
      <c r="H560" s="25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250"/>
      <c r="B561" s="251"/>
      <c r="C561" s="251"/>
      <c r="D561" s="251"/>
      <c r="E561" s="252"/>
      <c r="F561" s="253"/>
      <c r="G561" s="253"/>
      <c r="H561" s="25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250"/>
      <c r="B562" s="251"/>
      <c r="C562" s="251"/>
      <c r="D562" s="251"/>
      <c r="E562" s="252"/>
      <c r="F562" s="253"/>
      <c r="G562" s="253"/>
      <c r="H562" s="25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250"/>
      <c r="B563" s="251"/>
      <c r="C563" s="251"/>
      <c r="D563" s="251"/>
      <c r="E563" s="252"/>
      <c r="F563" s="253"/>
      <c r="G563" s="253"/>
      <c r="H563" s="25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250"/>
      <c r="B564" s="251"/>
      <c r="C564" s="251"/>
      <c r="D564" s="251"/>
      <c r="E564" s="252"/>
      <c r="F564" s="253"/>
      <c r="G564" s="253"/>
      <c r="H564" s="25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250"/>
      <c r="B565" s="251"/>
      <c r="C565" s="251"/>
      <c r="D565" s="251"/>
      <c r="E565" s="252"/>
      <c r="F565" s="253"/>
      <c r="G565" s="253"/>
      <c r="H565" s="25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250"/>
      <c r="B566" s="251"/>
      <c r="C566" s="251"/>
      <c r="D566" s="251"/>
      <c r="E566" s="252"/>
      <c r="F566" s="253"/>
      <c r="G566" s="253"/>
      <c r="H566" s="25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250"/>
      <c r="B567" s="251"/>
      <c r="C567" s="251"/>
      <c r="D567" s="251"/>
      <c r="E567" s="252"/>
      <c r="F567" s="253"/>
      <c r="G567" s="253"/>
      <c r="H567" s="25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250"/>
      <c r="B568" s="251"/>
      <c r="C568" s="251"/>
      <c r="D568" s="251"/>
      <c r="E568" s="252"/>
      <c r="F568" s="253"/>
      <c r="G568" s="253"/>
      <c r="H568" s="25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250"/>
      <c r="B569" s="251"/>
      <c r="C569" s="251"/>
      <c r="D569" s="251"/>
      <c r="E569" s="252"/>
      <c r="F569" s="253"/>
      <c r="G569" s="253"/>
      <c r="H569" s="25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50"/>
      <c r="B570" s="251"/>
      <c r="C570" s="251"/>
      <c r="D570" s="251"/>
      <c r="E570" s="252"/>
      <c r="F570" s="253"/>
      <c r="G570" s="253"/>
      <c r="H570" s="25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50"/>
      <c r="B571" s="251"/>
      <c r="C571" s="251"/>
      <c r="D571" s="251"/>
      <c r="E571" s="252"/>
      <c r="F571" s="253"/>
      <c r="G571" s="253"/>
      <c r="H571" s="25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50"/>
      <c r="B572" s="251"/>
      <c r="C572" s="251"/>
      <c r="D572" s="251"/>
      <c r="E572" s="252"/>
      <c r="F572" s="253"/>
      <c r="G572" s="253"/>
      <c r="H572" s="25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50"/>
      <c r="B573" s="251"/>
      <c r="C573" s="251"/>
      <c r="D573" s="251"/>
      <c r="E573" s="252"/>
      <c r="F573" s="253"/>
      <c r="G573" s="253"/>
      <c r="H573" s="25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50"/>
      <c r="B574" s="251"/>
      <c r="C574" s="251"/>
      <c r="D574" s="251"/>
      <c r="E574" s="252"/>
      <c r="F574" s="253"/>
      <c r="G574" s="253"/>
      <c r="H574" s="25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50"/>
      <c r="B575" s="251"/>
      <c r="C575" s="251"/>
      <c r="D575" s="251"/>
      <c r="E575" s="252"/>
      <c r="F575" s="253"/>
      <c r="G575" s="253"/>
      <c r="H575" s="25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50"/>
      <c r="B576" s="251"/>
      <c r="C576" s="251"/>
      <c r="D576" s="251"/>
      <c r="E576" s="252"/>
      <c r="F576" s="253"/>
      <c r="G576" s="253"/>
      <c r="H576" s="25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50"/>
      <c r="B577" s="251"/>
      <c r="C577" s="251"/>
      <c r="D577" s="251"/>
      <c r="E577" s="252"/>
      <c r="F577" s="253"/>
      <c r="G577" s="253"/>
      <c r="H577" s="25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50"/>
      <c r="B578" s="251"/>
      <c r="C578" s="251"/>
      <c r="D578" s="251"/>
      <c r="E578" s="252"/>
      <c r="F578" s="253"/>
      <c r="G578" s="253"/>
      <c r="H578" s="25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50"/>
      <c r="B579" s="251"/>
      <c r="C579" s="251"/>
      <c r="D579" s="251"/>
      <c r="E579" s="252"/>
      <c r="F579" s="253"/>
      <c r="G579" s="253"/>
      <c r="H579" s="25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50"/>
      <c r="B580" s="251"/>
      <c r="C580" s="251"/>
      <c r="D580" s="251"/>
      <c r="E580" s="252"/>
      <c r="F580" s="253"/>
      <c r="G580" s="253"/>
      <c r="H580" s="25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50"/>
      <c r="B581" s="251"/>
      <c r="C581" s="251"/>
      <c r="D581" s="251"/>
      <c r="E581" s="252"/>
      <c r="F581" s="253"/>
      <c r="G581" s="253"/>
      <c r="H581" s="25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50"/>
      <c r="B582" s="251"/>
      <c r="C582" s="251"/>
      <c r="D582" s="251"/>
      <c r="E582" s="252"/>
      <c r="F582" s="253"/>
      <c r="G582" s="253"/>
      <c r="H582" s="25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50"/>
      <c r="B583" s="251"/>
      <c r="C583" s="251"/>
      <c r="D583" s="251"/>
      <c r="E583" s="252"/>
      <c r="F583" s="253"/>
      <c r="G583" s="253"/>
      <c r="H583" s="25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50"/>
      <c r="B584" s="251"/>
      <c r="C584" s="251"/>
      <c r="D584" s="251"/>
      <c r="E584" s="252"/>
      <c r="F584" s="253"/>
      <c r="G584" s="253"/>
      <c r="H584" s="25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50"/>
      <c r="B585" s="251"/>
      <c r="C585" s="251"/>
      <c r="D585" s="251"/>
      <c r="E585" s="252"/>
      <c r="F585" s="253"/>
      <c r="G585" s="253"/>
      <c r="H585" s="25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50"/>
      <c r="B586" s="251"/>
      <c r="C586" s="251"/>
      <c r="D586" s="251"/>
      <c r="E586" s="252"/>
      <c r="F586" s="253"/>
      <c r="G586" s="253"/>
      <c r="H586" s="25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50"/>
      <c r="B587" s="251"/>
      <c r="C587" s="251"/>
      <c r="D587" s="251"/>
      <c r="E587" s="252"/>
      <c r="F587" s="253"/>
      <c r="G587" s="253"/>
      <c r="H587" s="25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50"/>
      <c r="B588" s="251"/>
      <c r="C588" s="251"/>
      <c r="D588" s="251"/>
      <c r="E588" s="252"/>
      <c r="F588" s="253"/>
      <c r="G588" s="253"/>
      <c r="H588" s="25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50"/>
      <c r="B589" s="251"/>
      <c r="C589" s="251"/>
      <c r="D589" s="251"/>
      <c r="E589" s="252"/>
      <c r="F589" s="253"/>
      <c r="G589" s="253"/>
      <c r="H589" s="25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50"/>
      <c r="B590" s="251"/>
      <c r="C590" s="251"/>
      <c r="D590" s="251"/>
      <c r="E590" s="252"/>
      <c r="F590" s="253"/>
      <c r="G590" s="253"/>
      <c r="H590" s="25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50"/>
      <c r="B591" s="251"/>
      <c r="C591" s="251"/>
      <c r="D591" s="251"/>
      <c r="E591" s="252"/>
      <c r="F591" s="253"/>
      <c r="G591" s="253"/>
      <c r="H591" s="25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50"/>
      <c r="B592" s="251"/>
      <c r="C592" s="251"/>
      <c r="D592" s="251"/>
      <c r="E592" s="252"/>
      <c r="F592" s="253"/>
      <c r="G592" s="253"/>
      <c r="H592" s="25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50"/>
      <c r="B593" s="251"/>
      <c r="C593" s="251"/>
      <c r="D593" s="251"/>
      <c r="E593" s="252"/>
      <c r="F593" s="253"/>
      <c r="G593" s="253"/>
      <c r="H593" s="25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50"/>
      <c r="B594" s="251"/>
      <c r="C594" s="251"/>
      <c r="D594" s="251"/>
      <c r="E594" s="252"/>
      <c r="F594" s="253"/>
      <c r="G594" s="253"/>
      <c r="H594" s="25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50"/>
      <c r="B595" s="251"/>
      <c r="C595" s="251"/>
      <c r="D595" s="251"/>
      <c r="E595" s="252"/>
      <c r="F595" s="253"/>
      <c r="G595" s="253"/>
      <c r="H595" s="25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50"/>
      <c r="B596" s="251"/>
      <c r="C596" s="251"/>
      <c r="D596" s="251"/>
      <c r="E596" s="252"/>
      <c r="F596" s="253"/>
      <c r="G596" s="253"/>
      <c r="H596" s="25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50"/>
      <c r="B597" s="251"/>
      <c r="C597" s="251"/>
      <c r="D597" s="251"/>
      <c r="E597" s="252"/>
      <c r="F597" s="253"/>
      <c r="G597" s="253"/>
      <c r="H597" s="25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50"/>
      <c r="B598" s="251"/>
      <c r="C598" s="251"/>
      <c r="D598" s="251"/>
      <c r="E598" s="252"/>
      <c r="F598" s="253"/>
      <c r="G598" s="253"/>
      <c r="H598" s="25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50"/>
      <c r="B599" s="251"/>
      <c r="C599" s="251"/>
      <c r="D599" s="251"/>
      <c r="E599" s="252"/>
      <c r="F599" s="253"/>
      <c r="G599" s="253"/>
      <c r="H599" s="25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50"/>
      <c r="B600" s="251"/>
      <c r="C600" s="251"/>
      <c r="D600" s="251"/>
      <c r="E600" s="252"/>
      <c r="F600" s="253"/>
      <c r="G600" s="253"/>
      <c r="H600" s="25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50"/>
      <c r="B601" s="251"/>
      <c r="C601" s="251"/>
      <c r="D601" s="251"/>
      <c r="E601" s="252"/>
      <c r="F601" s="253"/>
      <c r="G601" s="253"/>
      <c r="H601" s="25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50"/>
      <c r="B602" s="251"/>
      <c r="C602" s="251"/>
      <c r="D602" s="251"/>
      <c r="E602" s="252"/>
      <c r="F602" s="253"/>
      <c r="G602" s="253"/>
      <c r="H602" s="25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50"/>
      <c r="B603" s="251"/>
      <c r="C603" s="251"/>
      <c r="D603" s="251"/>
      <c r="E603" s="252"/>
      <c r="F603" s="253"/>
      <c r="G603" s="253"/>
      <c r="H603" s="25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50"/>
      <c r="B604" s="251"/>
      <c r="C604" s="251"/>
      <c r="D604" s="251"/>
      <c r="E604" s="252"/>
      <c r="F604" s="253"/>
      <c r="G604" s="253"/>
      <c r="H604" s="25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50"/>
      <c r="B605" s="251"/>
      <c r="C605" s="251"/>
      <c r="D605" s="251"/>
      <c r="E605" s="252"/>
      <c r="F605" s="253"/>
      <c r="G605" s="253"/>
      <c r="H605" s="25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50"/>
      <c r="B606" s="251"/>
      <c r="C606" s="251"/>
      <c r="D606" s="251"/>
      <c r="E606" s="252"/>
      <c r="F606" s="253"/>
      <c r="G606" s="253"/>
      <c r="H606" s="25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50"/>
      <c r="B607" s="251"/>
      <c r="C607" s="251"/>
      <c r="D607" s="251"/>
      <c r="E607" s="252"/>
      <c r="F607" s="253"/>
      <c r="G607" s="253"/>
      <c r="H607" s="25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50"/>
      <c r="B608" s="251"/>
      <c r="C608" s="251"/>
      <c r="D608" s="251"/>
      <c r="E608" s="252"/>
      <c r="F608" s="253"/>
      <c r="G608" s="253"/>
      <c r="H608" s="25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50"/>
      <c r="B609" s="251"/>
      <c r="C609" s="251"/>
      <c r="D609" s="251"/>
      <c r="E609" s="252"/>
      <c r="F609" s="253"/>
      <c r="G609" s="253"/>
      <c r="H609" s="25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50"/>
      <c r="B610" s="251"/>
      <c r="C610" s="251"/>
      <c r="D610" s="251"/>
      <c r="E610" s="252"/>
      <c r="F610" s="253"/>
      <c r="G610" s="253"/>
      <c r="H610" s="25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50"/>
      <c r="B611" s="251"/>
      <c r="C611" s="251"/>
      <c r="D611" s="251"/>
      <c r="E611" s="252"/>
      <c r="F611" s="253"/>
      <c r="G611" s="253"/>
      <c r="H611" s="25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50"/>
      <c r="B612" s="251"/>
      <c r="C612" s="251"/>
      <c r="D612" s="251"/>
      <c r="E612" s="252"/>
      <c r="F612" s="253"/>
      <c r="G612" s="253"/>
      <c r="H612" s="25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50"/>
      <c r="B613" s="251"/>
      <c r="C613" s="251"/>
      <c r="D613" s="251"/>
      <c r="E613" s="252"/>
      <c r="F613" s="253"/>
      <c r="G613" s="253"/>
      <c r="H613" s="25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50"/>
      <c r="B614" s="251"/>
      <c r="C614" s="251"/>
      <c r="D614" s="251"/>
      <c r="E614" s="252"/>
      <c r="F614" s="253"/>
      <c r="G614" s="253"/>
      <c r="H614" s="25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50"/>
      <c r="B615" s="251"/>
      <c r="C615" s="251"/>
      <c r="D615" s="251"/>
      <c r="E615" s="252"/>
      <c r="F615" s="253"/>
      <c r="G615" s="253"/>
      <c r="H615" s="25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50"/>
      <c r="B616" s="251"/>
      <c r="C616" s="251"/>
      <c r="D616" s="251"/>
      <c r="E616" s="252"/>
      <c r="F616" s="253"/>
      <c r="G616" s="253"/>
      <c r="H616" s="25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50"/>
      <c r="B617" s="251"/>
      <c r="C617" s="251"/>
      <c r="D617" s="251"/>
      <c r="E617" s="252"/>
      <c r="F617" s="253"/>
      <c r="G617" s="253"/>
      <c r="H617" s="25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50"/>
      <c r="B618" s="251"/>
      <c r="C618" s="251"/>
      <c r="D618" s="251"/>
      <c r="E618" s="252"/>
      <c r="F618" s="253"/>
      <c r="G618" s="253"/>
      <c r="H618" s="25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50"/>
      <c r="B619" s="251"/>
      <c r="C619" s="251"/>
      <c r="D619" s="251"/>
      <c r="E619" s="252"/>
      <c r="F619" s="253"/>
      <c r="G619" s="253"/>
      <c r="H619" s="25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50"/>
      <c r="B620" s="251"/>
      <c r="C620" s="251"/>
      <c r="D620" s="251"/>
      <c r="E620" s="252"/>
      <c r="F620" s="253"/>
      <c r="G620" s="253"/>
      <c r="H620" s="25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50"/>
      <c r="B621" s="251"/>
      <c r="C621" s="251"/>
      <c r="D621" s="251"/>
      <c r="E621" s="252"/>
      <c r="F621" s="253"/>
      <c r="G621" s="253"/>
      <c r="H621" s="25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50"/>
      <c r="B622" s="251"/>
      <c r="C622" s="251"/>
      <c r="D622" s="251"/>
      <c r="E622" s="252"/>
      <c r="F622" s="253"/>
      <c r="G622" s="253"/>
      <c r="H622" s="25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50"/>
      <c r="B623" s="251"/>
      <c r="C623" s="251"/>
      <c r="D623" s="251"/>
      <c r="E623" s="252"/>
      <c r="F623" s="253"/>
      <c r="G623" s="253"/>
      <c r="H623" s="25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50"/>
      <c r="B624" s="251"/>
      <c r="C624" s="251"/>
      <c r="D624" s="251"/>
      <c r="E624" s="252"/>
      <c r="F624" s="253"/>
      <c r="G624" s="253"/>
      <c r="H624" s="25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50"/>
      <c r="B625" s="251"/>
      <c r="C625" s="251"/>
      <c r="D625" s="251"/>
      <c r="E625" s="252"/>
      <c r="F625" s="253"/>
      <c r="G625" s="253"/>
      <c r="H625" s="25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50"/>
      <c r="B626" s="251"/>
      <c r="C626" s="251"/>
      <c r="D626" s="251"/>
      <c r="E626" s="252"/>
      <c r="F626" s="253"/>
      <c r="G626" s="253"/>
      <c r="H626" s="25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50"/>
      <c r="B627" s="251"/>
      <c r="C627" s="251"/>
      <c r="D627" s="251"/>
      <c r="E627" s="252"/>
      <c r="F627" s="253"/>
      <c r="G627" s="253"/>
      <c r="H627" s="25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50"/>
      <c r="B628" s="251"/>
      <c r="C628" s="251"/>
      <c r="D628" s="251"/>
      <c r="E628" s="252"/>
      <c r="F628" s="253"/>
      <c r="G628" s="253"/>
      <c r="H628" s="25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50"/>
      <c r="B629" s="251"/>
      <c r="C629" s="251"/>
      <c r="D629" s="251"/>
      <c r="E629" s="252"/>
      <c r="F629" s="253"/>
      <c r="G629" s="253"/>
      <c r="H629" s="25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50"/>
      <c r="B630" s="251"/>
      <c r="C630" s="251"/>
      <c r="D630" s="251"/>
      <c r="E630" s="252"/>
      <c r="F630" s="253"/>
      <c r="G630" s="253"/>
      <c r="H630" s="25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50"/>
      <c r="B631" s="251"/>
      <c r="C631" s="251"/>
      <c r="D631" s="251"/>
      <c r="E631" s="252"/>
      <c r="F631" s="253"/>
      <c r="G631" s="253"/>
      <c r="H631" s="25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50"/>
      <c r="B632" s="251"/>
      <c r="C632" s="251"/>
      <c r="D632" s="251"/>
      <c r="E632" s="252"/>
      <c r="F632" s="253"/>
      <c r="G632" s="253"/>
      <c r="H632" s="25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50"/>
      <c r="B633" s="251"/>
      <c r="C633" s="251"/>
      <c r="D633" s="251"/>
      <c r="E633" s="252"/>
      <c r="F633" s="253"/>
      <c r="G633" s="253"/>
      <c r="H633" s="25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50"/>
      <c r="B634" s="251"/>
      <c r="C634" s="251"/>
      <c r="D634" s="251"/>
      <c r="E634" s="252"/>
      <c r="F634" s="253"/>
      <c r="G634" s="253"/>
      <c r="H634" s="25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50"/>
      <c r="B635" s="251"/>
      <c r="C635" s="251"/>
      <c r="D635" s="251"/>
      <c r="E635" s="252"/>
      <c r="F635" s="253"/>
      <c r="G635" s="253"/>
      <c r="H635" s="25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50"/>
      <c r="B636" s="251"/>
      <c r="C636" s="251"/>
      <c r="D636" s="251"/>
      <c r="E636" s="252"/>
      <c r="F636" s="253"/>
      <c r="G636" s="253"/>
      <c r="H636" s="25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50"/>
      <c r="B637" s="251"/>
      <c r="C637" s="251"/>
      <c r="D637" s="251"/>
      <c r="E637" s="252"/>
      <c r="F637" s="253"/>
      <c r="G637" s="253"/>
      <c r="H637" s="25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50"/>
      <c r="B638" s="251"/>
      <c r="C638" s="251"/>
      <c r="D638" s="251"/>
      <c r="E638" s="252"/>
      <c r="F638" s="253"/>
      <c r="G638" s="253"/>
      <c r="H638" s="25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50"/>
      <c r="B639" s="251"/>
      <c r="C639" s="251"/>
      <c r="D639" s="251"/>
      <c r="E639" s="252"/>
      <c r="F639" s="253"/>
      <c r="G639" s="253"/>
      <c r="H639" s="25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50"/>
      <c r="B640" s="251"/>
      <c r="C640" s="251"/>
      <c r="D640" s="251"/>
      <c r="E640" s="252"/>
      <c r="F640" s="253"/>
      <c r="G640" s="253"/>
      <c r="H640" s="25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50"/>
      <c r="B641" s="251"/>
      <c r="C641" s="251"/>
      <c r="D641" s="251"/>
      <c r="E641" s="252"/>
      <c r="F641" s="253"/>
      <c r="G641" s="253"/>
      <c r="H641" s="25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50"/>
      <c r="B642" s="251"/>
      <c r="C642" s="251"/>
      <c r="D642" s="251"/>
      <c r="E642" s="252"/>
      <c r="F642" s="253"/>
      <c r="G642" s="253"/>
      <c r="H642" s="25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50"/>
      <c r="B643" s="251"/>
      <c r="C643" s="251"/>
      <c r="D643" s="251"/>
      <c r="E643" s="252"/>
      <c r="F643" s="253"/>
      <c r="G643" s="253"/>
      <c r="H643" s="25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50"/>
      <c r="B644" s="251"/>
      <c r="C644" s="251"/>
      <c r="D644" s="251"/>
      <c r="E644" s="252"/>
      <c r="F644" s="253"/>
      <c r="G644" s="253"/>
      <c r="H644" s="25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50"/>
      <c r="B645" s="251"/>
      <c r="C645" s="251"/>
      <c r="D645" s="251"/>
      <c r="E645" s="252"/>
      <c r="F645" s="253"/>
      <c r="G645" s="253"/>
      <c r="H645" s="25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50"/>
      <c r="B646" s="251"/>
      <c r="C646" s="251"/>
      <c r="D646" s="251"/>
      <c r="E646" s="252"/>
      <c r="F646" s="253"/>
      <c r="G646" s="253"/>
      <c r="H646" s="25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50"/>
      <c r="B647" s="251"/>
      <c r="C647" s="251"/>
      <c r="D647" s="251"/>
      <c r="E647" s="252"/>
      <c r="F647" s="253"/>
      <c r="G647" s="253"/>
      <c r="H647" s="25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50"/>
      <c r="B648" s="251"/>
      <c r="C648" s="251"/>
      <c r="D648" s="251"/>
      <c r="E648" s="252"/>
      <c r="F648" s="253"/>
      <c r="G648" s="253"/>
      <c r="H648" s="25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50"/>
      <c r="B649" s="251"/>
      <c r="C649" s="251"/>
      <c r="D649" s="251"/>
      <c r="E649" s="252"/>
      <c r="F649" s="253"/>
      <c r="G649" s="253"/>
      <c r="H649" s="25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50"/>
      <c r="B650" s="251"/>
      <c r="C650" s="251"/>
      <c r="D650" s="251"/>
      <c r="E650" s="252"/>
      <c r="F650" s="253"/>
      <c r="G650" s="253"/>
      <c r="H650" s="25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50"/>
      <c r="B651" s="251"/>
      <c r="C651" s="251"/>
      <c r="D651" s="251"/>
      <c r="E651" s="252"/>
      <c r="F651" s="253"/>
      <c r="G651" s="253"/>
      <c r="H651" s="25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50"/>
      <c r="B652" s="251"/>
      <c r="C652" s="251"/>
      <c r="D652" s="251"/>
      <c r="E652" s="252"/>
      <c r="F652" s="253"/>
      <c r="G652" s="253"/>
      <c r="H652" s="25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50"/>
      <c r="B653" s="251"/>
      <c r="C653" s="251"/>
      <c r="D653" s="251"/>
      <c r="E653" s="252"/>
      <c r="F653" s="253"/>
      <c r="G653" s="253"/>
      <c r="H653" s="25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50"/>
      <c r="B654" s="251"/>
      <c r="C654" s="251"/>
      <c r="D654" s="251"/>
      <c r="E654" s="252"/>
      <c r="F654" s="253"/>
      <c r="G654" s="253"/>
      <c r="H654" s="25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50"/>
      <c r="B655" s="251"/>
      <c r="C655" s="251"/>
      <c r="D655" s="251"/>
      <c r="E655" s="252"/>
      <c r="F655" s="253"/>
      <c r="G655" s="253"/>
      <c r="H655" s="25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50"/>
      <c r="B656" s="251"/>
      <c r="C656" s="251"/>
      <c r="D656" s="251"/>
      <c r="E656" s="252"/>
      <c r="F656" s="253"/>
      <c r="G656" s="253"/>
      <c r="H656" s="25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50"/>
      <c r="B657" s="251"/>
      <c r="C657" s="251"/>
      <c r="D657" s="251"/>
      <c r="E657" s="252"/>
      <c r="F657" s="253"/>
      <c r="G657" s="253"/>
      <c r="H657" s="25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50"/>
      <c r="B658" s="251"/>
      <c r="C658" s="251"/>
      <c r="D658" s="251"/>
      <c r="E658" s="252"/>
      <c r="F658" s="253"/>
      <c r="G658" s="253"/>
      <c r="H658" s="25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50"/>
      <c r="B659" s="251"/>
      <c r="C659" s="251"/>
      <c r="D659" s="251"/>
      <c r="E659" s="252"/>
      <c r="F659" s="253"/>
      <c r="G659" s="253"/>
      <c r="H659" s="25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50"/>
      <c r="B660" s="251"/>
      <c r="C660" s="251"/>
      <c r="D660" s="251"/>
      <c r="E660" s="252"/>
      <c r="F660" s="253"/>
      <c r="G660" s="253"/>
      <c r="H660" s="25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50"/>
      <c r="B661" s="251"/>
      <c r="C661" s="251"/>
      <c r="D661" s="251"/>
      <c r="E661" s="252"/>
      <c r="F661" s="253"/>
      <c r="G661" s="253"/>
      <c r="H661" s="25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50"/>
      <c r="B662" s="251"/>
      <c r="C662" s="251"/>
      <c r="D662" s="251"/>
      <c r="E662" s="252"/>
      <c r="F662" s="253"/>
      <c r="G662" s="253"/>
      <c r="H662" s="25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50"/>
      <c r="B663" s="251"/>
      <c r="C663" s="251"/>
      <c r="D663" s="251"/>
      <c r="E663" s="252"/>
      <c r="F663" s="253"/>
      <c r="G663" s="253"/>
      <c r="H663" s="25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50"/>
      <c r="B664" s="251"/>
      <c r="C664" s="251"/>
      <c r="D664" s="251"/>
      <c r="E664" s="252"/>
      <c r="F664" s="253"/>
      <c r="G664" s="253"/>
      <c r="H664" s="25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50"/>
      <c r="B665" s="251"/>
      <c r="C665" s="251"/>
      <c r="D665" s="251"/>
      <c r="E665" s="252"/>
      <c r="F665" s="253"/>
      <c r="G665" s="253"/>
      <c r="H665" s="25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50"/>
      <c r="B666" s="251"/>
      <c r="C666" s="251"/>
      <c r="D666" s="251"/>
      <c r="E666" s="252"/>
      <c r="F666" s="253"/>
      <c r="G666" s="253"/>
      <c r="H666" s="25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50"/>
      <c r="B667" s="251"/>
      <c r="C667" s="251"/>
      <c r="D667" s="251"/>
      <c r="E667" s="252"/>
      <c r="F667" s="253"/>
      <c r="G667" s="253"/>
      <c r="H667" s="25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50"/>
      <c r="B668" s="251"/>
      <c r="C668" s="251"/>
      <c r="D668" s="251"/>
      <c r="E668" s="252"/>
      <c r="F668" s="253"/>
      <c r="G668" s="253"/>
      <c r="H668" s="25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50"/>
      <c r="B669" s="251"/>
      <c r="C669" s="251"/>
      <c r="D669" s="251"/>
      <c r="E669" s="252"/>
      <c r="F669" s="253"/>
      <c r="G669" s="253"/>
      <c r="H669" s="25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50"/>
      <c r="B670" s="251"/>
      <c r="C670" s="251"/>
      <c r="D670" s="251"/>
      <c r="E670" s="252"/>
      <c r="F670" s="253"/>
      <c r="G670" s="253"/>
      <c r="H670" s="25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50"/>
      <c r="B671" s="251"/>
      <c r="C671" s="251"/>
      <c r="D671" s="251"/>
      <c r="E671" s="252"/>
      <c r="F671" s="253"/>
      <c r="G671" s="253"/>
      <c r="H671" s="25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50"/>
      <c r="B672" s="251"/>
      <c r="C672" s="251"/>
      <c r="D672" s="251"/>
      <c r="E672" s="252"/>
      <c r="F672" s="253"/>
      <c r="G672" s="253"/>
      <c r="H672" s="25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50"/>
      <c r="B673" s="251"/>
      <c r="C673" s="251"/>
      <c r="D673" s="251"/>
      <c r="E673" s="252"/>
      <c r="F673" s="253"/>
      <c r="G673" s="253"/>
      <c r="H673" s="25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50"/>
      <c r="B674" s="251"/>
      <c r="C674" s="251"/>
      <c r="D674" s="251"/>
      <c r="E674" s="252"/>
      <c r="F674" s="253"/>
      <c r="G674" s="253"/>
      <c r="H674" s="25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50"/>
      <c r="B675" s="251"/>
      <c r="C675" s="251"/>
      <c r="D675" s="251"/>
      <c r="E675" s="252"/>
      <c r="F675" s="253"/>
      <c r="G675" s="253"/>
      <c r="H675" s="25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50"/>
      <c r="B676" s="251"/>
      <c r="C676" s="251"/>
      <c r="D676" s="251"/>
      <c r="E676" s="252"/>
      <c r="F676" s="253"/>
      <c r="G676" s="253"/>
      <c r="H676" s="25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50"/>
      <c r="B677" s="251"/>
      <c r="C677" s="251"/>
      <c r="D677" s="251"/>
      <c r="E677" s="252"/>
      <c r="F677" s="253"/>
      <c r="G677" s="253"/>
      <c r="H677" s="25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50"/>
      <c r="B678" s="251"/>
      <c r="C678" s="251"/>
      <c r="D678" s="251"/>
      <c r="E678" s="252"/>
      <c r="F678" s="253"/>
      <c r="G678" s="253"/>
      <c r="H678" s="25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50"/>
      <c r="B679" s="251"/>
      <c r="C679" s="251"/>
      <c r="D679" s="251"/>
      <c r="E679" s="252"/>
      <c r="F679" s="253"/>
      <c r="G679" s="253"/>
      <c r="H679" s="25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50"/>
      <c r="B680" s="251"/>
      <c r="C680" s="251"/>
      <c r="D680" s="251"/>
      <c r="E680" s="252"/>
      <c r="F680" s="253"/>
      <c r="G680" s="253"/>
      <c r="H680" s="25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50"/>
      <c r="B681" s="251"/>
      <c r="C681" s="251"/>
      <c r="D681" s="251"/>
      <c r="E681" s="252"/>
      <c r="F681" s="253"/>
      <c r="G681" s="253"/>
      <c r="H681" s="25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50"/>
      <c r="B682" s="251"/>
      <c r="C682" s="251"/>
      <c r="D682" s="251"/>
      <c r="E682" s="252"/>
      <c r="F682" s="253"/>
      <c r="G682" s="253"/>
      <c r="H682" s="25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50"/>
      <c r="B683" s="251"/>
      <c r="C683" s="251"/>
      <c r="D683" s="251"/>
      <c r="E683" s="252"/>
      <c r="F683" s="253"/>
      <c r="G683" s="253"/>
      <c r="H683" s="25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50"/>
      <c r="B684" s="251"/>
      <c r="C684" s="251"/>
      <c r="D684" s="251"/>
      <c r="E684" s="252"/>
      <c r="F684" s="253"/>
      <c r="G684" s="253"/>
      <c r="H684" s="25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50"/>
      <c r="B685" s="251"/>
      <c r="C685" s="251"/>
      <c r="D685" s="251"/>
      <c r="E685" s="252"/>
      <c r="F685" s="253"/>
      <c r="G685" s="253"/>
      <c r="H685" s="25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50"/>
      <c r="B686" s="251"/>
      <c r="C686" s="251"/>
      <c r="D686" s="251"/>
      <c r="E686" s="252"/>
      <c r="F686" s="253"/>
      <c r="G686" s="253"/>
      <c r="H686" s="25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50"/>
      <c r="B687" s="251"/>
      <c r="C687" s="251"/>
      <c r="D687" s="251"/>
      <c r="E687" s="252"/>
      <c r="F687" s="253"/>
      <c r="G687" s="253"/>
      <c r="H687" s="25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50"/>
      <c r="B688" s="251"/>
      <c r="C688" s="251"/>
      <c r="D688" s="251"/>
      <c r="E688" s="252"/>
      <c r="F688" s="253"/>
      <c r="G688" s="253"/>
      <c r="H688" s="25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50"/>
      <c r="B689" s="251"/>
      <c r="C689" s="251"/>
      <c r="D689" s="251"/>
      <c r="E689" s="252"/>
      <c r="F689" s="253"/>
      <c r="G689" s="253"/>
      <c r="H689" s="25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50"/>
      <c r="B690" s="251"/>
      <c r="C690" s="251"/>
      <c r="D690" s="251"/>
      <c r="E690" s="252"/>
      <c r="F690" s="253"/>
      <c r="G690" s="253"/>
      <c r="H690" s="25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50"/>
      <c r="B691" s="251"/>
      <c r="C691" s="251"/>
      <c r="D691" s="251"/>
      <c r="E691" s="252"/>
      <c r="F691" s="253"/>
      <c r="G691" s="253"/>
      <c r="H691" s="25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50"/>
      <c r="B692" s="251"/>
      <c r="C692" s="251"/>
      <c r="D692" s="251"/>
      <c r="E692" s="252"/>
      <c r="F692" s="253"/>
      <c r="G692" s="253"/>
      <c r="H692" s="25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50"/>
      <c r="B693" s="251"/>
      <c r="C693" s="251"/>
      <c r="D693" s="251"/>
      <c r="E693" s="252"/>
      <c r="F693" s="253"/>
      <c r="G693" s="253"/>
      <c r="H693" s="25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50"/>
      <c r="B694" s="251"/>
      <c r="C694" s="251"/>
      <c r="D694" s="251"/>
      <c r="E694" s="252"/>
      <c r="F694" s="253"/>
      <c r="G694" s="253"/>
      <c r="H694" s="25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50"/>
      <c r="B695" s="251"/>
      <c r="C695" s="251"/>
      <c r="D695" s="251"/>
      <c r="E695" s="252"/>
      <c r="F695" s="253"/>
      <c r="G695" s="253"/>
      <c r="H695" s="25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50"/>
      <c r="B696" s="251"/>
      <c r="C696" s="251"/>
      <c r="D696" s="251"/>
      <c r="E696" s="252"/>
      <c r="F696" s="253"/>
      <c r="G696" s="253"/>
      <c r="H696" s="25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50"/>
      <c r="B697" s="251"/>
      <c r="C697" s="251"/>
      <c r="D697" s="251"/>
      <c r="E697" s="252"/>
      <c r="F697" s="253"/>
      <c r="G697" s="253"/>
      <c r="H697" s="25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50"/>
      <c r="B698" s="251"/>
      <c r="C698" s="251"/>
      <c r="D698" s="251"/>
      <c r="E698" s="252"/>
      <c r="F698" s="253"/>
      <c r="G698" s="253"/>
      <c r="H698" s="25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50"/>
      <c r="B699" s="251"/>
      <c r="C699" s="251"/>
      <c r="D699" s="251"/>
      <c r="E699" s="252"/>
      <c r="F699" s="253"/>
      <c r="G699" s="253"/>
      <c r="H699" s="25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50"/>
      <c r="B700" s="251"/>
      <c r="C700" s="251"/>
      <c r="D700" s="251"/>
      <c r="E700" s="252"/>
      <c r="F700" s="253"/>
      <c r="G700" s="253"/>
      <c r="H700" s="25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50"/>
      <c r="B701" s="251"/>
      <c r="C701" s="251"/>
      <c r="D701" s="251"/>
      <c r="E701" s="252"/>
      <c r="F701" s="253"/>
      <c r="G701" s="253"/>
      <c r="H701" s="25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50"/>
      <c r="B702" s="251"/>
      <c r="C702" s="251"/>
      <c r="D702" s="251"/>
      <c r="E702" s="252"/>
      <c r="F702" s="253"/>
      <c r="G702" s="253"/>
      <c r="H702" s="25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50"/>
      <c r="B703" s="251"/>
      <c r="C703" s="251"/>
      <c r="D703" s="251"/>
      <c r="E703" s="252"/>
      <c r="F703" s="253"/>
      <c r="G703" s="253"/>
      <c r="H703" s="25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50"/>
      <c r="B704" s="251"/>
      <c r="C704" s="251"/>
      <c r="D704" s="251"/>
      <c r="E704" s="252"/>
      <c r="F704" s="253"/>
      <c r="G704" s="253"/>
      <c r="H704" s="25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50"/>
      <c r="B705" s="251"/>
      <c r="C705" s="251"/>
      <c r="D705" s="251"/>
      <c r="E705" s="252"/>
      <c r="F705" s="253"/>
      <c r="G705" s="253"/>
      <c r="H705" s="25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50"/>
      <c r="B706" s="251"/>
      <c r="C706" s="251"/>
      <c r="D706" s="251"/>
      <c r="E706" s="252"/>
      <c r="F706" s="253"/>
      <c r="G706" s="253"/>
      <c r="H706" s="25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50"/>
      <c r="B707" s="251"/>
      <c r="C707" s="251"/>
      <c r="D707" s="251"/>
      <c r="E707" s="252"/>
      <c r="F707" s="253"/>
      <c r="G707" s="253"/>
      <c r="H707" s="25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50"/>
      <c r="B708" s="251"/>
      <c r="C708" s="251"/>
      <c r="D708" s="251"/>
      <c r="E708" s="252"/>
      <c r="F708" s="253"/>
      <c r="G708" s="253"/>
      <c r="H708" s="25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50"/>
      <c r="B709" s="251"/>
      <c r="C709" s="251"/>
      <c r="D709" s="251"/>
      <c r="E709" s="252"/>
      <c r="F709" s="253"/>
      <c r="G709" s="253"/>
      <c r="H709" s="25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50"/>
      <c r="B710" s="251"/>
      <c r="C710" s="251"/>
      <c r="D710" s="251"/>
      <c r="E710" s="252"/>
      <c r="F710" s="253"/>
      <c r="G710" s="253"/>
      <c r="H710" s="25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50"/>
      <c r="B711" s="251"/>
      <c r="C711" s="251"/>
      <c r="D711" s="251"/>
      <c r="E711" s="252"/>
      <c r="F711" s="253"/>
      <c r="G711" s="253"/>
      <c r="H711" s="25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50"/>
      <c r="B712" s="251"/>
      <c r="C712" s="251"/>
      <c r="D712" s="251"/>
      <c r="E712" s="252"/>
      <c r="F712" s="253"/>
      <c r="G712" s="253"/>
      <c r="H712" s="25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50"/>
      <c r="B713" s="251"/>
      <c r="C713" s="251"/>
      <c r="D713" s="251"/>
      <c r="E713" s="252"/>
      <c r="F713" s="253"/>
      <c r="G713" s="253"/>
      <c r="H713" s="25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50"/>
      <c r="B714" s="251"/>
      <c r="C714" s="251"/>
      <c r="D714" s="251"/>
      <c r="E714" s="252"/>
      <c r="F714" s="253"/>
      <c r="G714" s="253"/>
      <c r="H714" s="25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50"/>
      <c r="B715" s="251"/>
      <c r="C715" s="251"/>
      <c r="D715" s="251"/>
      <c r="E715" s="252"/>
      <c r="F715" s="253"/>
      <c r="G715" s="253"/>
      <c r="H715" s="25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50"/>
      <c r="B716" s="251"/>
      <c r="C716" s="251"/>
      <c r="D716" s="251"/>
      <c r="E716" s="252"/>
      <c r="F716" s="253"/>
      <c r="G716" s="253"/>
      <c r="H716" s="25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50"/>
      <c r="B717" s="251"/>
      <c r="C717" s="251"/>
      <c r="D717" s="251"/>
      <c r="E717" s="252"/>
      <c r="F717" s="253"/>
      <c r="G717" s="253"/>
      <c r="H717" s="25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50"/>
      <c r="B718" s="251"/>
      <c r="C718" s="251"/>
      <c r="D718" s="251"/>
      <c r="E718" s="252"/>
      <c r="F718" s="253"/>
      <c r="G718" s="253"/>
      <c r="H718" s="25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50"/>
      <c r="B719" s="251"/>
      <c r="C719" s="251"/>
      <c r="D719" s="251"/>
      <c r="E719" s="252"/>
      <c r="F719" s="253"/>
      <c r="G719" s="253"/>
      <c r="H719" s="25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50"/>
      <c r="B720" s="251"/>
      <c r="C720" s="251"/>
      <c r="D720" s="251"/>
      <c r="E720" s="252"/>
      <c r="F720" s="253"/>
      <c r="G720" s="253"/>
      <c r="H720" s="25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50"/>
      <c r="B721" s="251"/>
      <c r="C721" s="251"/>
      <c r="D721" s="251"/>
      <c r="E721" s="252"/>
      <c r="F721" s="253"/>
      <c r="G721" s="253"/>
      <c r="H721" s="25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50"/>
      <c r="B722" s="251"/>
      <c r="C722" s="251"/>
      <c r="D722" s="251"/>
      <c r="E722" s="252"/>
      <c r="F722" s="253"/>
      <c r="G722" s="253"/>
      <c r="H722" s="25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50"/>
      <c r="B723" s="251"/>
      <c r="C723" s="251"/>
      <c r="D723" s="251"/>
      <c r="E723" s="252"/>
      <c r="F723" s="253"/>
      <c r="G723" s="253"/>
      <c r="H723" s="25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50"/>
      <c r="B724" s="251"/>
      <c r="C724" s="251"/>
      <c r="D724" s="251"/>
      <c r="E724" s="252"/>
      <c r="F724" s="253"/>
      <c r="G724" s="253"/>
      <c r="H724" s="25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50"/>
      <c r="B725" s="251"/>
      <c r="C725" s="251"/>
      <c r="D725" s="251"/>
      <c r="E725" s="252"/>
      <c r="F725" s="253"/>
      <c r="G725" s="253"/>
      <c r="H725" s="25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50"/>
      <c r="B726" s="251"/>
      <c r="C726" s="251"/>
      <c r="D726" s="251"/>
      <c r="E726" s="252"/>
      <c r="F726" s="253"/>
      <c r="G726" s="253"/>
      <c r="H726" s="25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50"/>
      <c r="B727" s="251"/>
      <c r="C727" s="251"/>
      <c r="D727" s="251"/>
      <c r="E727" s="252"/>
      <c r="F727" s="253"/>
      <c r="G727" s="253"/>
      <c r="H727" s="25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50"/>
      <c r="B728" s="251"/>
      <c r="C728" s="251"/>
      <c r="D728" s="251"/>
      <c r="E728" s="252"/>
      <c r="F728" s="253"/>
      <c r="G728" s="253"/>
      <c r="H728" s="25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50"/>
      <c r="B729" s="251"/>
      <c r="C729" s="251"/>
      <c r="D729" s="251"/>
      <c r="E729" s="252"/>
      <c r="F729" s="253"/>
      <c r="G729" s="253"/>
      <c r="H729" s="25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50"/>
      <c r="B730" s="251"/>
      <c r="C730" s="251"/>
      <c r="D730" s="251"/>
      <c r="E730" s="252"/>
      <c r="F730" s="253"/>
      <c r="G730" s="253"/>
      <c r="H730" s="25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50"/>
      <c r="B731" s="251"/>
      <c r="C731" s="251"/>
      <c r="D731" s="251"/>
      <c r="E731" s="252"/>
      <c r="F731" s="253"/>
      <c r="G731" s="253"/>
      <c r="H731" s="25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50"/>
      <c r="B732" s="251"/>
      <c r="C732" s="251"/>
      <c r="D732" s="251"/>
      <c r="E732" s="252"/>
      <c r="F732" s="253"/>
      <c r="G732" s="253"/>
      <c r="H732" s="25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50"/>
      <c r="B733" s="251"/>
      <c r="C733" s="251"/>
      <c r="D733" s="251"/>
      <c r="E733" s="252"/>
      <c r="F733" s="253"/>
      <c r="G733" s="253"/>
      <c r="H733" s="25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50"/>
      <c r="B734" s="251"/>
      <c r="C734" s="251"/>
      <c r="D734" s="251"/>
      <c r="E734" s="252"/>
      <c r="F734" s="253"/>
      <c r="G734" s="253"/>
      <c r="H734" s="25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50"/>
      <c r="B735" s="251"/>
      <c r="C735" s="251"/>
      <c r="D735" s="251"/>
      <c r="E735" s="252"/>
      <c r="F735" s="253"/>
      <c r="G735" s="253"/>
      <c r="H735" s="25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50"/>
      <c r="B736" s="251"/>
      <c r="C736" s="251"/>
      <c r="D736" s="251"/>
      <c r="E736" s="252"/>
      <c r="F736" s="253"/>
      <c r="G736" s="253"/>
      <c r="H736" s="25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50"/>
      <c r="B737" s="251"/>
      <c r="C737" s="251"/>
      <c r="D737" s="251"/>
      <c r="E737" s="252"/>
      <c r="F737" s="253"/>
      <c r="G737" s="253"/>
      <c r="H737" s="25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50"/>
      <c r="B738" s="251"/>
      <c r="C738" s="251"/>
      <c r="D738" s="251"/>
      <c r="E738" s="252"/>
      <c r="F738" s="253"/>
      <c r="G738" s="253"/>
      <c r="H738" s="25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50"/>
      <c r="B739" s="251"/>
      <c r="C739" s="251"/>
      <c r="D739" s="251"/>
      <c r="E739" s="252"/>
      <c r="F739" s="253"/>
      <c r="G739" s="253"/>
      <c r="H739" s="25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50"/>
      <c r="B740" s="251"/>
      <c r="C740" s="251"/>
      <c r="D740" s="251"/>
      <c r="E740" s="252"/>
      <c r="F740" s="253"/>
      <c r="G740" s="253"/>
      <c r="H740" s="25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50"/>
      <c r="B741" s="251"/>
      <c r="C741" s="251"/>
      <c r="D741" s="251"/>
      <c r="E741" s="252"/>
      <c r="F741" s="253"/>
      <c r="G741" s="253"/>
      <c r="H741" s="25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50"/>
      <c r="B742" s="251"/>
      <c r="C742" s="251"/>
      <c r="D742" s="251"/>
      <c r="E742" s="252"/>
      <c r="F742" s="253"/>
      <c r="G742" s="253"/>
      <c r="H742" s="25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50"/>
      <c r="B743" s="251"/>
      <c r="C743" s="251"/>
      <c r="D743" s="251"/>
      <c r="E743" s="252"/>
      <c r="F743" s="253"/>
      <c r="G743" s="253"/>
      <c r="H743" s="25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50"/>
      <c r="B744" s="251"/>
      <c r="C744" s="251"/>
      <c r="D744" s="251"/>
      <c r="E744" s="252"/>
      <c r="F744" s="253"/>
      <c r="G744" s="253"/>
      <c r="H744" s="25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50"/>
      <c r="B745" s="251"/>
      <c r="C745" s="251"/>
      <c r="D745" s="251"/>
      <c r="E745" s="252"/>
      <c r="F745" s="253"/>
      <c r="G745" s="253"/>
      <c r="H745" s="25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50"/>
      <c r="B746" s="251"/>
      <c r="C746" s="251"/>
      <c r="D746" s="251"/>
      <c r="E746" s="252"/>
      <c r="F746" s="253"/>
      <c r="G746" s="253"/>
      <c r="H746" s="25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50"/>
      <c r="B747" s="251"/>
      <c r="C747" s="251"/>
      <c r="D747" s="251"/>
      <c r="E747" s="252"/>
      <c r="F747" s="253"/>
      <c r="G747" s="253"/>
      <c r="H747" s="25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50"/>
      <c r="B748" s="251"/>
      <c r="C748" s="251"/>
      <c r="D748" s="251"/>
      <c r="E748" s="252"/>
      <c r="F748" s="253"/>
      <c r="G748" s="253"/>
      <c r="H748" s="25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50"/>
      <c r="B749" s="251"/>
      <c r="C749" s="251"/>
      <c r="D749" s="251"/>
      <c r="E749" s="252"/>
      <c r="F749" s="253"/>
      <c r="G749" s="253"/>
      <c r="H749" s="25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50"/>
      <c r="B750" s="251"/>
      <c r="C750" s="251"/>
      <c r="D750" s="251"/>
      <c r="E750" s="252"/>
      <c r="F750" s="253"/>
      <c r="G750" s="253"/>
      <c r="H750" s="25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50"/>
      <c r="B751" s="251"/>
      <c r="C751" s="251"/>
      <c r="D751" s="251"/>
      <c r="E751" s="252"/>
      <c r="F751" s="253"/>
      <c r="G751" s="253"/>
      <c r="H751" s="25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50"/>
      <c r="B752" s="251"/>
      <c r="C752" s="251"/>
      <c r="D752" s="251"/>
      <c r="E752" s="252"/>
      <c r="F752" s="253"/>
      <c r="G752" s="253"/>
      <c r="H752" s="25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50"/>
      <c r="B753" s="251"/>
      <c r="C753" s="251"/>
      <c r="D753" s="251"/>
      <c r="E753" s="252"/>
      <c r="F753" s="253"/>
      <c r="G753" s="253"/>
      <c r="H753" s="25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50"/>
      <c r="B754" s="251"/>
      <c r="C754" s="251"/>
      <c r="D754" s="251"/>
      <c r="E754" s="252"/>
      <c r="F754" s="253"/>
      <c r="G754" s="253"/>
      <c r="H754" s="25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50"/>
      <c r="B755" s="251"/>
      <c r="C755" s="251"/>
      <c r="D755" s="251"/>
      <c r="E755" s="252"/>
      <c r="F755" s="253"/>
      <c r="G755" s="253"/>
      <c r="H755" s="25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50"/>
      <c r="B756" s="251"/>
      <c r="C756" s="251"/>
      <c r="D756" s="251"/>
      <c r="E756" s="252"/>
      <c r="F756" s="253"/>
      <c r="G756" s="253"/>
      <c r="H756" s="25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50"/>
      <c r="B757" s="251"/>
      <c r="C757" s="251"/>
      <c r="D757" s="251"/>
      <c r="E757" s="252"/>
      <c r="F757" s="253"/>
      <c r="G757" s="253"/>
      <c r="H757" s="25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50"/>
      <c r="B758" s="251"/>
      <c r="C758" s="251"/>
      <c r="D758" s="251"/>
      <c r="E758" s="252"/>
      <c r="F758" s="253"/>
      <c r="G758" s="253"/>
      <c r="H758" s="25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50"/>
      <c r="B759" s="251"/>
      <c r="C759" s="251"/>
      <c r="D759" s="251"/>
      <c r="E759" s="252"/>
      <c r="F759" s="253"/>
      <c r="G759" s="253"/>
      <c r="H759" s="25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50"/>
      <c r="B760" s="251"/>
      <c r="C760" s="251"/>
      <c r="D760" s="251"/>
      <c r="E760" s="252"/>
      <c r="F760" s="253"/>
      <c r="G760" s="253"/>
      <c r="H760" s="25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50"/>
      <c r="B761" s="251"/>
      <c r="C761" s="251"/>
      <c r="D761" s="251"/>
      <c r="E761" s="252"/>
      <c r="F761" s="253"/>
      <c r="G761" s="253"/>
      <c r="H761" s="25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50"/>
      <c r="B762" s="251"/>
      <c r="C762" s="251"/>
      <c r="D762" s="251"/>
      <c r="E762" s="252"/>
      <c r="F762" s="253"/>
      <c r="G762" s="253"/>
      <c r="H762" s="25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50"/>
      <c r="B763" s="251"/>
      <c r="C763" s="251"/>
      <c r="D763" s="251"/>
      <c r="E763" s="252"/>
      <c r="F763" s="253"/>
      <c r="G763" s="253"/>
      <c r="H763" s="25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50"/>
      <c r="B764" s="251"/>
      <c r="C764" s="251"/>
      <c r="D764" s="251"/>
      <c r="E764" s="252"/>
      <c r="F764" s="253"/>
      <c r="G764" s="253"/>
      <c r="H764" s="25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50"/>
      <c r="B765" s="251"/>
      <c r="C765" s="251"/>
      <c r="D765" s="251"/>
      <c r="E765" s="252"/>
      <c r="F765" s="253"/>
      <c r="G765" s="253"/>
      <c r="H765" s="25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50"/>
      <c r="B766" s="251"/>
      <c r="C766" s="251"/>
      <c r="D766" s="251"/>
      <c r="E766" s="252"/>
      <c r="F766" s="253"/>
      <c r="G766" s="253"/>
      <c r="H766" s="25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50"/>
      <c r="B767" s="251"/>
      <c r="C767" s="251"/>
      <c r="D767" s="251"/>
      <c r="E767" s="252"/>
      <c r="F767" s="253"/>
      <c r="G767" s="253"/>
      <c r="H767" s="25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50"/>
      <c r="B768" s="251"/>
      <c r="C768" s="251"/>
      <c r="D768" s="251"/>
      <c r="E768" s="252"/>
      <c r="F768" s="253"/>
      <c r="G768" s="253"/>
      <c r="H768" s="25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50"/>
      <c r="B769" s="251"/>
      <c r="C769" s="251"/>
      <c r="D769" s="251"/>
      <c r="E769" s="252"/>
      <c r="F769" s="253"/>
      <c r="G769" s="253"/>
      <c r="H769" s="25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50"/>
      <c r="B770" s="251"/>
      <c r="C770" s="251"/>
      <c r="D770" s="251"/>
      <c r="E770" s="252"/>
      <c r="F770" s="253"/>
      <c r="G770" s="253"/>
      <c r="H770" s="25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50"/>
      <c r="B771" s="251"/>
      <c r="C771" s="251"/>
      <c r="D771" s="251"/>
      <c r="E771" s="252"/>
      <c r="F771" s="253"/>
      <c r="G771" s="253"/>
      <c r="H771" s="25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50"/>
      <c r="B772" s="251"/>
      <c r="C772" s="251"/>
      <c r="D772" s="251"/>
      <c r="E772" s="252"/>
      <c r="F772" s="253"/>
      <c r="G772" s="253"/>
      <c r="H772" s="25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50"/>
      <c r="B773" s="251"/>
      <c r="C773" s="251"/>
      <c r="D773" s="251"/>
      <c r="E773" s="252"/>
      <c r="F773" s="253"/>
      <c r="G773" s="253"/>
      <c r="H773" s="25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50"/>
      <c r="B774" s="251"/>
      <c r="C774" s="251"/>
      <c r="D774" s="251"/>
      <c r="E774" s="252"/>
      <c r="F774" s="253"/>
      <c r="G774" s="253"/>
      <c r="H774" s="25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50"/>
      <c r="B775" s="251"/>
      <c r="C775" s="251"/>
      <c r="D775" s="251"/>
      <c r="E775" s="252"/>
      <c r="F775" s="253"/>
      <c r="G775" s="253"/>
      <c r="H775" s="25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50"/>
      <c r="B776" s="251"/>
      <c r="C776" s="251"/>
      <c r="D776" s="251"/>
      <c r="E776" s="252"/>
      <c r="F776" s="253"/>
      <c r="G776" s="253"/>
      <c r="H776" s="25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50"/>
      <c r="B777" s="251"/>
      <c r="C777" s="251"/>
      <c r="D777" s="251"/>
      <c r="E777" s="252"/>
      <c r="F777" s="253"/>
      <c r="G777" s="253"/>
      <c r="H777" s="25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50"/>
      <c r="B778" s="251"/>
      <c r="C778" s="251"/>
      <c r="D778" s="251"/>
      <c r="E778" s="252"/>
      <c r="F778" s="253"/>
      <c r="G778" s="253"/>
      <c r="H778" s="25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50"/>
      <c r="B779" s="251"/>
      <c r="C779" s="251"/>
      <c r="D779" s="251"/>
      <c r="E779" s="252"/>
      <c r="F779" s="253"/>
      <c r="G779" s="253"/>
      <c r="H779" s="25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50"/>
      <c r="B780" s="251"/>
      <c r="C780" s="251"/>
      <c r="D780" s="251"/>
      <c r="E780" s="252"/>
      <c r="F780" s="253"/>
      <c r="G780" s="253"/>
      <c r="H780" s="25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50"/>
      <c r="B781" s="251"/>
      <c r="C781" s="251"/>
      <c r="D781" s="251"/>
      <c r="E781" s="252"/>
      <c r="F781" s="253"/>
      <c r="G781" s="253"/>
      <c r="H781" s="25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50"/>
      <c r="B782" s="251"/>
      <c r="C782" s="251"/>
      <c r="D782" s="251"/>
      <c r="E782" s="252"/>
      <c r="F782" s="253"/>
      <c r="G782" s="253"/>
      <c r="H782" s="25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50"/>
      <c r="B783" s="251"/>
      <c r="C783" s="251"/>
      <c r="D783" s="251"/>
      <c r="E783" s="252"/>
      <c r="F783" s="253"/>
      <c r="G783" s="253"/>
      <c r="H783" s="25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50"/>
      <c r="B784" s="251"/>
      <c r="C784" s="251"/>
      <c r="D784" s="251"/>
      <c r="E784" s="252"/>
      <c r="F784" s="253"/>
      <c r="G784" s="253"/>
      <c r="H784" s="25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50"/>
      <c r="B785" s="251"/>
      <c r="C785" s="251"/>
      <c r="D785" s="251"/>
      <c r="E785" s="252"/>
      <c r="F785" s="253"/>
      <c r="G785" s="253"/>
      <c r="H785" s="25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50"/>
      <c r="B786" s="251"/>
      <c r="C786" s="251"/>
      <c r="D786" s="251"/>
      <c r="E786" s="252"/>
      <c r="F786" s="253"/>
      <c r="G786" s="253"/>
      <c r="H786" s="25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50"/>
      <c r="B787" s="251"/>
      <c r="C787" s="251"/>
      <c r="D787" s="251"/>
      <c r="E787" s="252"/>
      <c r="F787" s="253"/>
      <c r="G787" s="253"/>
      <c r="H787" s="25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50"/>
      <c r="B788" s="251"/>
      <c r="C788" s="251"/>
      <c r="D788" s="251"/>
      <c r="E788" s="252"/>
      <c r="F788" s="253"/>
      <c r="G788" s="253"/>
      <c r="H788" s="25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50"/>
      <c r="B789" s="251"/>
      <c r="C789" s="251"/>
      <c r="D789" s="251"/>
      <c r="E789" s="252"/>
      <c r="F789" s="253"/>
      <c r="G789" s="253"/>
      <c r="H789" s="25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50"/>
      <c r="B790" s="251"/>
      <c r="C790" s="251"/>
      <c r="D790" s="251"/>
      <c r="E790" s="252"/>
      <c r="F790" s="253"/>
      <c r="G790" s="253"/>
      <c r="H790" s="25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50"/>
      <c r="B791" s="251"/>
      <c r="C791" s="251"/>
      <c r="D791" s="251"/>
      <c r="E791" s="252"/>
      <c r="F791" s="253"/>
      <c r="G791" s="253"/>
      <c r="H791" s="25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50"/>
      <c r="B792" s="251"/>
      <c r="C792" s="251"/>
      <c r="D792" s="251"/>
      <c r="E792" s="252"/>
      <c r="F792" s="253"/>
      <c r="G792" s="253"/>
      <c r="H792" s="25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50"/>
      <c r="B793" s="251"/>
      <c r="C793" s="251"/>
      <c r="D793" s="251"/>
      <c r="E793" s="252"/>
      <c r="F793" s="253"/>
      <c r="G793" s="253"/>
      <c r="H793" s="25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50"/>
      <c r="B794" s="251"/>
      <c r="C794" s="251"/>
      <c r="D794" s="251"/>
      <c r="E794" s="252"/>
      <c r="F794" s="253"/>
      <c r="G794" s="253"/>
      <c r="H794" s="25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50"/>
      <c r="B795" s="251"/>
      <c r="C795" s="251"/>
      <c r="D795" s="251"/>
      <c r="E795" s="252"/>
      <c r="F795" s="253"/>
      <c r="G795" s="253"/>
      <c r="H795" s="25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50"/>
      <c r="B796" s="251"/>
      <c r="C796" s="251"/>
      <c r="D796" s="251"/>
      <c r="E796" s="252"/>
      <c r="F796" s="253"/>
      <c r="G796" s="253"/>
      <c r="H796" s="25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50"/>
      <c r="B797" s="251"/>
      <c r="C797" s="251"/>
      <c r="D797" s="251"/>
      <c r="E797" s="252"/>
      <c r="F797" s="253"/>
      <c r="G797" s="253"/>
      <c r="H797" s="25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50"/>
      <c r="B798" s="251"/>
      <c r="C798" s="251"/>
      <c r="D798" s="251"/>
      <c r="E798" s="252"/>
      <c r="F798" s="253"/>
      <c r="G798" s="253"/>
      <c r="H798" s="25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50"/>
      <c r="B799" s="251"/>
      <c r="C799" s="251"/>
      <c r="D799" s="251"/>
      <c r="E799" s="252"/>
      <c r="F799" s="253"/>
      <c r="G799" s="253"/>
      <c r="H799" s="25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50"/>
      <c r="B800" s="251"/>
      <c r="C800" s="251"/>
      <c r="D800" s="251"/>
      <c r="E800" s="252"/>
      <c r="F800" s="253"/>
      <c r="G800" s="253"/>
      <c r="H800" s="25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50"/>
      <c r="B801" s="251"/>
      <c r="C801" s="251"/>
      <c r="D801" s="251"/>
      <c r="E801" s="252"/>
      <c r="F801" s="253"/>
      <c r="G801" s="253"/>
      <c r="H801" s="25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50"/>
      <c r="B802" s="251"/>
      <c r="C802" s="251"/>
      <c r="D802" s="251"/>
      <c r="E802" s="252"/>
      <c r="F802" s="253"/>
      <c r="G802" s="253"/>
      <c r="H802" s="25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50"/>
      <c r="B803" s="251"/>
      <c r="C803" s="251"/>
      <c r="D803" s="251"/>
      <c r="E803" s="252"/>
      <c r="F803" s="253"/>
      <c r="G803" s="253"/>
      <c r="H803" s="25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50"/>
      <c r="B804" s="251"/>
      <c r="C804" s="251"/>
      <c r="D804" s="251"/>
      <c r="E804" s="252"/>
      <c r="F804" s="253"/>
      <c r="G804" s="253"/>
      <c r="H804" s="25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50"/>
      <c r="B805" s="251"/>
      <c r="C805" s="251"/>
      <c r="D805" s="251"/>
      <c r="E805" s="252"/>
      <c r="F805" s="253"/>
      <c r="G805" s="253"/>
      <c r="H805" s="25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50"/>
      <c r="B806" s="251"/>
      <c r="C806" s="251"/>
      <c r="D806" s="251"/>
      <c r="E806" s="252"/>
      <c r="F806" s="253"/>
      <c r="G806" s="253"/>
      <c r="H806" s="25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50"/>
      <c r="B807" s="251"/>
      <c r="C807" s="251"/>
      <c r="D807" s="251"/>
      <c r="E807" s="252"/>
      <c r="F807" s="253"/>
      <c r="G807" s="253"/>
      <c r="H807" s="25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50"/>
      <c r="B808" s="251"/>
      <c r="C808" s="251"/>
      <c r="D808" s="251"/>
      <c r="E808" s="252"/>
      <c r="F808" s="253"/>
      <c r="G808" s="253"/>
      <c r="H808" s="25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50"/>
      <c r="B809" s="251"/>
      <c r="C809" s="251"/>
      <c r="D809" s="251"/>
      <c r="E809" s="252"/>
      <c r="F809" s="253"/>
      <c r="G809" s="253"/>
      <c r="H809" s="25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50"/>
      <c r="B810" s="251"/>
      <c r="C810" s="251"/>
      <c r="D810" s="251"/>
      <c r="E810" s="252"/>
      <c r="F810" s="253"/>
      <c r="G810" s="253"/>
      <c r="H810" s="25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50"/>
      <c r="B811" s="251"/>
      <c r="C811" s="251"/>
      <c r="D811" s="251"/>
      <c r="E811" s="252"/>
      <c r="F811" s="253"/>
      <c r="G811" s="253"/>
      <c r="H811" s="25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50"/>
      <c r="B812" s="251"/>
      <c r="C812" s="251"/>
      <c r="D812" s="251"/>
      <c r="E812" s="252"/>
      <c r="F812" s="253"/>
      <c r="G812" s="253"/>
      <c r="H812" s="25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50"/>
      <c r="B813" s="251"/>
      <c r="C813" s="251"/>
      <c r="D813" s="251"/>
      <c r="E813" s="252"/>
      <c r="F813" s="253"/>
      <c r="G813" s="253"/>
      <c r="H813" s="25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50"/>
      <c r="B814" s="251"/>
      <c r="C814" s="251"/>
      <c r="D814" s="251"/>
      <c r="E814" s="252"/>
      <c r="F814" s="253"/>
      <c r="G814" s="253"/>
      <c r="H814" s="25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50"/>
      <c r="B815" s="251"/>
      <c r="C815" s="251"/>
      <c r="D815" s="251"/>
      <c r="E815" s="252"/>
      <c r="F815" s="253"/>
      <c r="G815" s="253"/>
      <c r="H815" s="25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50"/>
      <c r="B816" s="251"/>
      <c r="C816" s="251"/>
      <c r="D816" s="251"/>
      <c r="E816" s="252"/>
      <c r="F816" s="253"/>
      <c r="G816" s="253"/>
      <c r="H816" s="25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50"/>
      <c r="B817" s="251"/>
      <c r="C817" s="251"/>
      <c r="D817" s="251"/>
      <c r="E817" s="252"/>
      <c r="F817" s="253"/>
      <c r="G817" s="253"/>
      <c r="H817" s="25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50"/>
      <c r="B818" s="251"/>
      <c r="C818" s="251"/>
      <c r="D818" s="251"/>
      <c r="E818" s="252"/>
      <c r="F818" s="253"/>
      <c r="G818" s="253"/>
      <c r="H818" s="25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50"/>
      <c r="B819" s="251"/>
      <c r="C819" s="251"/>
      <c r="D819" s="251"/>
      <c r="E819" s="252"/>
      <c r="F819" s="253"/>
      <c r="G819" s="253"/>
      <c r="H819" s="25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50"/>
      <c r="B820" s="251"/>
      <c r="C820" s="251"/>
      <c r="D820" s="251"/>
      <c r="E820" s="252"/>
      <c r="F820" s="253"/>
      <c r="G820" s="253"/>
      <c r="H820" s="25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50"/>
      <c r="B821" s="251"/>
      <c r="C821" s="251"/>
      <c r="D821" s="251"/>
      <c r="E821" s="252"/>
      <c r="F821" s="253"/>
      <c r="G821" s="253"/>
      <c r="H821" s="25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50"/>
      <c r="B822" s="251"/>
      <c r="C822" s="251"/>
      <c r="D822" s="251"/>
      <c r="E822" s="252"/>
      <c r="F822" s="253"/>
      <c r="G822" s="253"/>
      <c r="H822" s="25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50"/>
      <c r="B823" s="251"/>
      <c r="C823" s="251"/>
      <c r="D823" s="251"/>
      <c r="E823" s="252"/>
      <c r="F823" s="253"/>
      <c r="G823" s="253"/>
      <c r="H823" s="25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50"/>
      <c r="B824" s="251"/>
      <c r="C824" s="251"/>
      <c r="D824" s="251"/>
      <c r="E824" s="252"/>
      <c r="F824" s="253"/>
      <c r="G824" s="253"/>
      <c r="H824" s="25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50"/>
      <c r="B825" s="251"/>
      <c r="C825" s="251"/>
      <c r="D825" s="251"/>
      <c r="E825" s="252"/>
      <c r="F825" s="253"/>
      <c r="G825" s="253"/>
      <c r="H825" s="25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50"/>
      <c r="B826" s="251"/>
      <c r="C826" s="251"/>
      <c r="D826" s="251"/>
      <c r="E826" s="252"/>
      <c r="F826" s="253"/>
      <c r="G826" s="253"/>
      <c r="H826" s="25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50"/>
      <c r="B827" s="251"/>
      <c r="C827" s="251"/>
      <c r="D827" s="251"/>
      <c r="E827" s="252"/>
      <c r="F827" s="253"/>
      <c r="G827" s="253"/>
      <c r="H827" s="25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50"/>
      <c r="B828" s="251"/>
      <c r="C828" s="251"/>
      <c r="D828" s="251"/>
      <c r="E828" s="252"/>
      <c r="F828" s="253"/>
      <c r="G828" s="253"/>
      <c r="H828" s="25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50"/>
      <c r="B829" s="251"/>
      <c r="C829" s="251"/>
      <c r="D829" s="251"/>
      <c r="E829" s="252"/>
      <c r="F829" s="253"/>
      <c r="G829" s="253"/>
      <c r="H829" s="25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50"/>
      <c r="B830" s="251"/>
      <c r="C830" s="251"/>
      <c r="D830" s="251"/>
      <c r="E830" s="252"/>
      <c r="F830" s="253"/>
      <c r="G830" s="253"/>
      <c r="H830" s="25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50"/>
      <c r="B831" s="251"/>
      <c r="C831" s="251"/>
      <c r="D831" s="251"/>
      <c r="E831" s="252"/>
      <c r="F831" s="253"/>
      <c r="G831" s="253"/>
      <c r="H831" s="25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50"/>
      <c r="B832" s="251"/>
      <c r="C832" s="251"/>
      <c r="D832" s="251"/>
      <c r="E832" s="252"/>
      <c r="F832" s="253"/>
      <c r="G832" s="253"/>
      <c r="H832" s="25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50"/>
      <c r="B833" s="251"/>
      <c r="C833" s="251"/>
      <c r="D833" s="251"/>
      <c r="E833" s="252"/>
      <c r="F833" s="253"/>
      <c r="G833" s="253"/>
      <c r="H833" s="25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50"/>
      <c r="B834" s="251"/>
      <c r="C834" s="251"/>
      <c r="D834" s="251"/>
      <c r="E834" s="252"/>
      <c r="F834" s="253"/>
      <c r="G834" s="253"/>
      <c r="H834" s="25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50"/>
      <c r="B835" s="251"/>
      <c r="C835" s="251"/>
      <c r="D835" s="251"/>
      <c r="E835" s="252"/>
      <c r="F835" s="253"/>
      <c r="G835" s="253"/>
      <c r="H835" s="25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50"/>
      <c r="B836" s="251"/>
      <c r="C836" s="251"/>
      <c r="D836" s="251"/>
      <c r="E836" s="252"/>
      <c r="F836" s="253"/>
      <c r="G836" s="253"/>
      <c r="H836" s="25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50"/>
      <c r="B837" s="251"/>
      <c r="C837" s="251"/>
      <c r="D837" s="251"/>
      <c r="E837" s="252"/>
      <c r="F837" s="253"/>
      <c r="G837" s="253"/>
      <c r="H837" s="25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50"/>
      <c r="B838" s="251"/>
      <c r="C838" s="251"/>
      <c r="D838" s="251"/>
      <c r="E838" s="252"/>
      <c r="F838" s="253"/>
      <c r="G838" s="253"/>
      <c r="H838" s="25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50"/>
      <c r="B839" s="251"/>
      <c r="C839" s="251"/>
      <c r="D839" s="251"/>
      <c r="E839" s="252"/>
      <c r="F839" s="253"/>
      <c r="G839" s="253"/>
      <c r="H839" s="25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50"/>
      <c r="B840" s="251"/>
      <c r="C840" s="251"/>
      <c r="D840" s="251"/>
      <c r="E840" s="252"/>
      <c r="F840" s="253"/>
      <c r="G840" s="253"/>
      <c r="H840" s="25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50"/>
      <c r="B841" s="251"/>
      <c r="C841" s="251"/>
      <c r="D841" s="251"/>
      <c r="E841" s="252"/>
      <c r="F841" s="253"/>
      <c r="G841" s="253"/>
      <c r="H841" s="25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50"/>
      <c r="B842" s="251"/>
      <c r="C842" s="251"/>
      <c r="D842" s="251"/>
      <c r="E842" s="252"/>
      <c r="F842" s="253"/>
      <c r="G842" s="253"/>
      <c r="H842" s="25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50"/>
      <c r="B843" s="251"/>
      <c r="C843" s="251"/>
      <c r="D843" s="251"/>
      <c r="E843" s="252"/>
      <c r="F843" s="253"/>
      <c r="G843" s="253"/>
      <c r="H843" s="25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50"/>
      <c r="B844" s="251"/>
      <c r="C844" s="251"/>
      <c r="D844" s="251"/>
      <c r="E844" s="252"/>
      <c r="F844" s="253"/>
      <c r="G844" s="253"/>
      <c r="H844" s="25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50"/>
      <c r="B845" s="251"/>
      <c r="C845" s="251"/>
      <c r="D845" s="251"/>
      <c r="E845" s="252"/>
      <c r="F845" s="253"/>
      <c r="G845" s="253"/>
      <c r="H845" s="25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50"/>
      <c r="B846" s="251"/>
      <c r="C846" s="251"/>
      <c r="D846" s="251"/>
      <c r="E846" s="252"/>
      <c r="F846" s="253"/>
      <c r="G846" s="253"/>
      <c r="H846" s="25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50"/>
      <c r="B847" s="251"/>
      <c r="C847" s="251"/>
      <c r="D847" s="251"/>
      <c r="E847" s="252"/>
      <c r="F847" s="253"/>
      <c r="G847" s="253"/>
      <c r="H847" s="25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50"/>
      <c r="B848" s="251"/>
      <c r="C848" s="251"/>
      <c r="D848" s="251"/>
      <c r="E848" s="252"/>
      <c r="F848" s="253"/>
      <c r="G848" s="253"/>
      <c r="H848" s="25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50"/>
      <c r="B849" s="251"/>
      <c r="C849" s="251"/>
      <c r="D849" s="251"/>
      <c r="E849" s="252"/>
      <c r="F849" s="253"/>
      <c r="G849" s="253"/>
      <c r="H849" s="25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50"/>
      <c r="B850" s="251"/>
      <c r="C850" s="251"/>
      <c r="D850" s="251"/>
      <c r="E850" s="252"/>
      <c r="F850" s="253"/>
      <c r="G850" s="253"/>
      <c r="H850" s="25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50"/>
      <c r="B851" s="251"/>
      <c r="C851" s="251"/>
      <c r="D851" s="251"/>
      <c r="E851" s="252"/>
      <c r="F851" s="253"/>
      <c r="G851" s="253"/>
      <c r="H851" s="25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50"/>
      <c r="B852" s="251"/>
      <c r="C852" s="251"/>
      <c r="D852" s="251"/>
      <c r="E852" s="252"/>
      <c r="F852" s="253"/>
      <c r="G852" s="253"/>
      <c r="H852" s="25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50"/>
      <c r="B853" s="251"/>
      <c r="C853" s="251"/>
      <c r="D853" s="251"/>
      <c r="E853" s="252"/>
      <c r="F853" s="253"/>
      <c r="G853" s="253"/>
      <c r="H853" s="25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50"/>
      <c r="B854" s="251"/>
      <c r="C854" s="251"/>
      <c r="D854" s="251"/>
      <c r="E854" s="252"/>
      <c r="F854" s="253"/>
      <c r="G854" s="253"/>
      <c r="H854" s="25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50"/>
      <c r="B855" s="251"/>
      <c r="C855" s="251"/>
      <c r="D855" s="251"/>
      <c r="E855" s="252"/>
      <c r="F855" s="253"/>
      <c r="G855" s="253"/>
      <c r="H855" s="25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50"/>
      <c r="B856" s="251"/>
      <c r="C856" s="251"/>
      <c r="D856" s="251"/>
      <c r="E856" s="252"/>
      <c r="F856" s="253"/>
      <c r="G856" s="253"/>
      <c r="H856" s="25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50"/>
      <c r="B857" s="251"/>
      <c r="C857" s="251"/>
      <c r="D857" s="251"/>
      <c r="E857" s="252"/>
      <c r="F857" s="253"/>
      <c r="G857" s="253"/>
      <c r="H857" s="25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50"/>
      <c r="B858" s="251"/>
      <c r="C858" s="251"/>
      <c r="D858" s="251"/>
      <c r="E858" s="252"/>
      <c r="F858" s="253"/>
      <c r="G858" s="253"/>
      <c r="H858" s="25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50"/>
      <c r="B859" s="251"/>
      <c r="C859" s="251"/>
      <c r="D859" s="251"/>
      <c r="E859" s="252"/>
      <c r="F859" s="253"/>
      <c r="G859" s="253"/>
      <c r="H859" s="25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50"/>
      <c r="B860" s="251"/>
      <c r="C860" s="251"/>
      <c r="D860" s="251"/>
      <c r="E860" s="252"/>
      <c r="F860" s="253"/>
      <c r="G860" s="253"/>
      <c r="H860" s="25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50"/>
      <c r="B861" s="251"/>
      <c r="C861" s="251"/>
      <c r="D861" s="251"/>
      <c r="E861" s="252"/>
      <c r="F861" s="253"/>
      <c r="G861" s="253"/>
      <c r="H861" s="25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50"/>
      <c r="B862" s="251"/>
      <c r="C862" s="251"/>
      <c r="D862" s="251"/>
      <c r="E862" s="252"/>
      <c r="F862" s="253"/>
      <c r="G862" s="253"/>
      <c r="H862" s="25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50"/>
      <c r="B863" s="251"/>
      <c r="C863" s="251"/>
      <c r="D863" s="251"/>
      <c r="E863" s="252"/>
      <c r="F863" s="253"/>
      <c r="G863" s="253"/>
      <c r="H863" s="25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50"/>
      <c r="B864" s="251"/>
      <c r="C864" s="251"/>
      <c r="D864" s="251"/>
      <c r="E864" s="252"/>
      <c r="F864" s="253"/>
      <c r="G864" s="253"/>
      <c r="H864" s="25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50"/>
      <c r="B865" s="251"/>
      <c r="C865" s="251"/>
      <c r="D865" s="251"/>
      <c r="E865" s="252"/>
      <c r="F865" s="253"/>
      <c r="G865" s="253"/>
      <c r="H865" s="25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50"/>
      <c r="B866" s="251"/>
      <c r="C866" s="251"/>
      <c r="D866" s="251"/>
      <c r="E866" s="252"/>
      <c r="F866" s="253"/>
      <c r="G866" s="253"/>
      <c r="H866" s="25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50"/>
      <c r="B867" s="251"/>
      <c r="C867" s="251"/>
      <c r="D867" s="251"/>
      <c r="E867" s="252"/>
      <c r="F867" s="253"/>
      <c r="G867" s="253"/>
      <c r="H867" s="25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50"/>
      <c r="B868" s="251"/>
      <c r="C868" s="251"/>
      <c r="D868" s="251"/>
      <c r="E868" s="252"/>
      <c r="F868" s="253"/>
      <c r="G868" s="253"/>
      <c r="H868" s="25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50"/>
      <c r="B869" s="251"/>
      <c r="C869" s="251"/>
      <c r="D869" s="251"/>
      <c r="E869" s="252"/>
      <c r="F869" s="253"/>
      <c r="G869" s="253"/>
      <c r="H869" s="25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50"/>
      <c r="B870" s="251"/>
      <c r="C870" s="251"/>
      <c r="D870" s="251"/>
      <c r="E870" s="252"/>
      <c r="F870" s="253"/>
      <c r="G870" s="253"/>
      <c r="H870" s="25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50"/>
      <c r="B871" s="251"/>
      <c r="C871" s="251"/>
      <c r="D871" s="251"/>
      <c r="E871" s="252"/>
      <c r="F871" s="253"/>
      <c r="G871" s="253"/>
      <c r="H871" s="25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50"/>
      <c r="B872" s="251"/>
      <c r="C872" s="251"/>
      <c r="D872" s="251"/>
      <c r="E872" s="252"/>
      <c r="F872" s="253"/>
      <c r="G872" s="253"/>
      <c r="H872" s="25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50"/>
      <c r="B873" s="251"/>
      <c r="C873" s="251"/>
      <c r="D873" s="251"/>
      <c r="E873" s="252"/>
      <c r="F873" s="253"/>
      <c r="G873" s="253"/>
      <c r="H873" s="25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50"/>
      <c r="B874" s="251"/>
      <c r="C874" s="251"/>
      <c r="D874" s="251"/>
      <c r="E874" s="252"/>
      <c r="F874" s="253"/>
      <c r="G874" s="253"/>
      <c r="H874" s="25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50"/>
      <c r="B875" s="251"/>
      <c r="C875" s="251"/>
      <c r="D875" s="251"/>
      <c r="E875" s="252"/>
      <c r="F875" s="253"/>
      <c r="G875" s="253"/>
      <c r="H875" s="25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50"/>
      <c r="B876" s="251"/>
      <c r="C876" s="251"/>
      <c r="D876" s="251"/>
      <c r="E876" s="252"/>
      <c r="F876" s="253"/>
      <c r="G876" s="253"/>
      <c r="H876" s="25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50"/>
      <c r="B877" s="251"/>
      <c r="C877" s="251"/>
      <c r="D877" s="251"/>
      <c r="E877" s="252"/>
      <c r="F877" s="253"/>
      <c r="G877" s="253"/>
      <c r="H877" s="25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50"/>
      <c r="B878" s="251"/>
      <c r="C878" s="251"/>
      <c r="D878" s="251"/>
      <c r="E878" s="252"/>
      <c r="F878" s="253"/>
      <c r="G878" s="253"/>
      <c r="H878" s="25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50"/>
      <c r="B879" s="251"/>
      <c r="C879" s="251"/>
      <c r="D879" s="251"/>
      <c r="E879" s="252"/>
      <c r="F879" s="253"/>
      <c r="G879" s="253"/>
      <c r="H879" s="25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50"/>
      <c r="B880" s="251"/>
      <c r="C880" s="251"/>
      <c r="D880" s="251"/>
      <c r="E880" s="252"/>
      <c r="F880" s="253"/>
      <c r="G880" s="253"/>
      <c r="H880" s="25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50"/>
      <c r="B881" s="251"/>
      <c r="C881" s="251"/>
      <c r="D881" s="251"/>
      <c r="E881" s="252"/>
      <c r="F881" s="253"/>
      <c r="G881" s="253"/>
      <c r="H881" s="25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50"/>
      <c r="B882" s="251"/>
      <c r="C882" s="251"/>
      <c r="D882" s="251"/>
      <c r="E882" s="252"/>
      <c r="F882" s="253"/>
      <c r="G882" s="253"/>
      <c r="H882" s="25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50"/>
      <c r="B883" s="251"/>
      <c r="C883" s="251"/>
      <c r="D883" s="251"/>
      <c r="E883" s="252"/>
      <c r="F883" s="253"/>
      <c r="G883" s="253"/>
      <c r="H883" s="25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50"/>
      <c r="B884" s="251"/>
      <c r="C884" s="251"/>
      <c r="D884" s="251"/>
      <c r="E884" s="252"/>
      <c r="F884" s="253"/>
      <c r="G884" s="253"/>
      <c r="H884" s="25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50"/>
      <c r="B885" s="251"/>
      <c r="C885" s="251"/>
      <c r="D885" s="251"/>
      <c r="E885" s="252"/>
      <c r="F885" s="253"/>
      <c r="G885" s="253"/>
      <c r="H885" s="25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50"/>
      <c r="B886" s="251"/>
      <c r="C886" s="251"/>
      <c r="D886" s="251"/>
      <c r="E886" s="252"/>
      <c r="F886" s="253"/>
      <c r="G886" s="253"/>
      <c r="H886" s="25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50"/>
      <c r="B887" s="251"/>
      <c r="C887" s="251"/>
      <c r="D887" s="251"/>
      <c r="E887" s="252"/>
      <c r="F887" s="253"/>
      <c r="G887" s="253"/>
      <c r="H887" s="25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50"/>
      <c r="B888" s="251"/>
      <c r="C888" s="251"/>
      <c r="D888" s="251"/>
      <c r="E888" s="252"/>
      <c r="F888" s="253"/>
      <c r="G888" s="253"/>
      <c r="H888" s="25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50"/>
      <c r="B889" s="251"/>
      <c r="C889" s="251"/>
      <c r="D889" s="251"/>
      <c r="E889" s="252"/>
      <c r="F889" s="253"/>
      <c r="G889" s="253"/>
      <c r="H889" s="25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50"/>
      <c r="B890" s="251"/>
      <c r="C890" s="251"/>
      <c r="D890" s="251"/>
      <c r="E890" s="252"/>
      <c r="F890" s="253"/>
      <c r="G890" s="253"/>
      <c r="H890" s="25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50"/>
      <c r="B891" s="251"/>
      <c r="C891" s="251"/>
      <c r="D891" s="251"/>
      <c r="E891" s="252"/>
      <c r="F891" s="253"/>
      <c r="G891" s="253"/>
      <c r="H891" s="25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50"/>
      <c r="B892" s="251"/>
      <c r="C892" s="251"/>
      <c r="D892" s="251"/>
      <c r="E892" s="252"/>
      <c r="F892" s="253"/>
      <c r="G892" s="253"/>
      <c r="H892" s="25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50"/>
      <c r="B893" s="251"/>
      <c r="C893" s="251"/>
      <c r="D893" s="251"/>
      <c r="E893" s="252"/>
      <c r="F893" s="253"/>
      <c r="G893" s="253"/>
      <c r="H893" s="25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50"/>
      <c r="B894" s="251"/>
      <c r="C894" s="251"/>
      <c r="D894" s="251"/>
      <c r="E894" s="252"/>
      <c r="F894" s="253"/>
      <c r="G894" s="253"/>
      <c r="H894" s="25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50"/>
      <c r="B895" s="251"/>
      <c r="C895" s="251"/>
      <c r="D895" s="251"/>
      <c r="E895" s="252"/>
      <c r="F895" s="253"/>
      <c r="G895" s="253"/>
      <c r="H895" s="25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50"/>
      <c r="B896" s="251"/>
      <c r="C896" s="251"/>
      <c r="D896" s="251"/>
      <c r="E896" s="252"/>
      <c r="F896" s="253"/>
      <c r="G896" s="253"/>
      <c r="H896" s="25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50"/>
      <c r="B897" s="251"/>
      <c r="C897" s="251"/>
      <c r="D897" s="251"/>
      <c r="E897" s="252"/>
      <c r="F897" s="253"/>
      <c r="G897" s="253"/>
      <c r="H897" s="25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50"/>
      <c r="B898" s="251"/>
      <c r="C898" s="251"/>
      <c r="D898" s="251"/>
      <c r="E898" s="252"/>
      <c r="F898" s="253"/>
      <c r="G898" s="253"/>
      <c r="H898" s="25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250"/>
      <c r="B899" s="251"/>
      <c r="C899" s="251"/>
      <c r="D899" s="251"/>
      <c r="E899" s="252"/>
      <c r="F899" s="253"/>
      <c r="G899" s="253"/>
      <c r="H899" s="252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250"/>
      <c r="B900" s="251"/>
      <c r="C900" s="251"/>
      <c r="D900" s="251"/>
      <c r="E900" s="252"/>
      <c r="F900" s="253"/>
      <c r="G900" s="253"/>
      <c r="H900" s="252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250"/>
      <c r="B901" s="251"/>
      <c r="C901" s="251"/>
      <c r="D901" s="251"/>
      <c r="E901" s="252"/>
      <c r="F901" s="253"/>
      <c r="G901" s="253"/>
      <c r="H901" s="252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250"/>
      <c r="B902" s="251"/>
      <c r="C902" s="251"/>
      <c r="D902" s="251"/>
      <c r="E902" s="252"/>
      <c r="F902" s="253"/>
      <c r="G902" s="253"/>
      <c r="H902" s="252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250"/>
      <c r="B903" s="251"/>
      <c r="C903" s="251"/>
      <c r="D903" s="251"/>
      <c r="E903" s="252"/>
      <c r="F903" s="253"/>
      <c r="G903" s="253"/>
      <c r="H903" s="252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250"/>
      <c r="B904" s="251"/>
      <c r="C904" s="251"/>
      <c r="D904" s="251"/>
      <c r="E904" s="252"/>
      <c r="F904" s="253"/>
      <c r="G904" s="253"/>
      <c r="H904" s="252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250"/>
      <c r="B905" s="251"/>
      <c r="C905" s="251"/>
      <c r="D905" s="251"/>
      <c r="E905" s="252"/>
      <c r="F905" s="253"/>
      <c r="G905" s="253"/>
      <c r="H905" s="252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250"/>
      <c r="B906" s="251"/>
      <c r="C906" s="251"/>
      <c r="D906" s="251"/>
      <c r="E906" s="252"/>
      <c r="F906" s="253"/>
      <c r="G906" s="253"/>
      <c r="H906" s="252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250"/>
      <c r="B907" s="251"/>
      <c r="C907" s="251"/>
      <c r="D907" s="251"/>
      <c r="E907" s="252"/>
      <c r="F907" s="253"/>
      <c r="G907" s="253"/>
      <c r="H907" s="252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250"/>
      <c r="B908" s="251"/>
      <c r="C908" s="251"/>
      <c r="D908" s="251"/>
      <c r="E908" s="252"/>
      <c r="F908" s="253"/>
      <c r="G908" s="253"/>
      <c r="H908" s="252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250"/>
      <c r="B909" s="251"/>
      <c r="C909" s="251"/>
      <c r="D909" s="251"/>
      <c r="E909" s="252"/>
      <c r="F909" s="253"/>
      <c r="G909" s="253"/>
      <c r="H909" s="252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250"/>
      <c r="B910" s="251"/>
      <c r="C910" s="251"/>
      <c r="D910" s="251"/>
      <c r="E910" s="252"/>
      <c r="F910" s="253"/>
      <c r="G910" s="253"/>
      <c r="H910" s="252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250"/>
      <c r="B911" s="251"/>
      <c r="C911" s="251"/>
      <c r="D911" s="251"/>
      <c r="E911" s="252"/>
      <c r="F911" s="253"/>
      <c r="G911" s="253"/>
      <c r="H911" s="252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250"/>
      <c r="B912" s="251"/>
      <c r="C912" s="251"/>
      <c r="D912" s="251"/>
      <c r="E912" s="252"/>
      <c r="F912" s="253"/>
      <c r="G912" s="253"/>
      <c r="H912" s="252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250"/>
      <c r="B913" s="251"/>
      <c r="C913" s="251"/>
      <c r="D913" s="251"/>
      <c r="E913" s="252"/>
      <c r="F913" s="253"/>
      <c r="G913" s="253"/>
      <c r="H913" s="252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250"/>
      <c r="B914" s="251"/>
      <c r="C914" s="251"/>
      <c r="D914" s="251"/>
      <c r="E914" s="252"/>
      <c r="F914" s="253"/>
      <c r="G914" s="253"/>
      <c r="H914" s="252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250"/>
      <c r="B915" s="251"/>
      <c r="C915" s="251"/>
      <c r="D915" s="251"/>
      <c r="E915" s="252"/>
      <c r="F915" s="253"/>
      <c r="G915" s="253"/>
      <c r="H915" s="252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250"/>
      <c r="B916" s="251"/>
      <c r="C916" s="251"/>
      <c r="D916" s="251"/>
      <c r="E916" s="252"/>
      <c r="F916" s="253"/>
      <c r="G916" s="253"/>
      <c r="H916" s="252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250"/>
      <c r="B917" s="251"/>
      <c r="C917" s="251"/>
      <c r="D917" s="251"/>
      <c r="E917" s="252"/>
      <c r="F917" s="253"/>
      <c r="G917" s="253"/>
      <c r="H917" s="252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250"/>
      <c r="B918" s="251"/>
      <c r="C918" s="251"/>
      <c r="D918" s="251"/>
      <c r="E918" s="252"/>
      <c r="F918" s="253"/>
      <c r="G918" s="253"/>
      <c r="H918" s="252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250"/>
      <c r="B919" s="251"/>
      <c r="C919" s="251"/>
      <c r="D919" s="251"/>
      <c r="E919" s="252"/>
      <c r="F919" s="253"/>
      <c r="G919" s="253"/>
      <c r="H919" s="252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250"/>
      <c r="B920" s="251"/>
      <c r="C920" s="251"/>
      <c r="D920" s="251"/>
      <c r="E920" s="252"/>
      <c r="F920" s="253"/>
      <c r="G920" s="253"/>
      <c r="H920" s="252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250"/>
      <c r="B921" s="251"/>
      <c r="C921" s="251"/>
      <c r="D921" s="251"/>
      <c r="E921" s="252"/>
      <c r="F921" s="253"/>
      <c r="G921" s="253"/>
      <c r="H921" s="252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250"/>
      <c r="B922" s="251"/>
      <c r="C922" s="251"/>
      <c r="D922" s="251"/>
      <c r="E922" s="252"/>
      <c r="F922" s="253"/>
      <c r="G922" s="253"/>
      <c r="H922" s="252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250"/>
      <c r="B923" s="251"/>
      <c r="C923" s="251"/>
      <c r="D923" s="251"/>
      <c r="E923" s="252"/>
      <c r="F923" s="253"/>
      <c r="G923" s="253"/>
      <c r="H923" s="252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250"/>
      <c r="B924" s="251"/>
      <c r="C924" s="251"/>
      <c r="D924" s="251"/>
      <c r="E924" s="252"/>
      <c r="F924" s="253"/>
      <c r="G924" s="253"/>
      <c r="H924" s="252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250"/>
      <c r="B925" s="251"/>
      <c r="C925" s="251"/>
      <c r="D925" s="251"/>
      <c r="E925" s="252"/>
      <c r="F925" s="253"/>
      <c r="G925" s="253"/>
      <c r="H925" s="252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250"/>
      <c r="B926" s="251"/>
      <c r="C926" s="251"/>
      <c r="D926" s="251"/>
      <c r="E926" s="252"/>
      <c r="F926" s="253"/>
      <c r="G926" s="253"/>
      <c r="H926" s="252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250"/>
      <c r="B927" s="251"/>
      <c r="C927" s="251"/>
      <c r="D927" s="251"/>
      <c r="E927" s="252"/>
      <c r="F927" s="253"/>
      <c r="G927" s="253"/>
      <c r="H927" s="252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250"/>
      <c r="B928" s="251"/>
      <c r="C928" s="251"/>
      <c r="D928" s="251"/>
      <c r="E928" s="252"/>
      <c r="F928" s="253"/>
      <c r="G928" s="253"/>
      <c r="H928" s="252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250"/>
      <c r="B929" s="251"/>
      <c r="C929" s="251"/>
      <c r="D929" s="251"/>
      <c r="E929" s="252"/>
      <c r="F929" s="253"/>
      <c r="G929" s="253"/>
      <c r="H929" s="252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250"/>
      <c r="B930" s="251"/>
      <c r="C930" s="251"/>
      <c r="D930" s="251"/>
      <c r="E930" s="252"/>
      <c r="F930" s="253"/>
      <c r="G930" s="253"/>
      <c r="H930" s="252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250"/>
      <c r="B931" s="251"/>
      <c r="C931" s="251"/>
      <c r="D931" s="251"/>
      <c r="E931" s="252"/>
      <c r="F931" s="253"/>
      <c r="G931" s="253"/>
      <c r="H931" s="252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250"/>
      <c r="B932" s="251"/>
      <c r="C932" s="251"/>
      <c r="D932" s="251"/>
      <c r="E932" s="252"/>
      <c r="F932" s="253"/>
      <c r="G932" s="253"/>
      <c r="H932" s="252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250"/>
      <c r="B933" s="251"/>
      <c r="C933" s="251"/>
      <c r="D933" s="251"/>
      <c r="E933" s="252"/>
      <c r="F933" s="253"/>
      <c r="G933" s="253"/>
      <c r="H933" s="252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250"/>
      <c r="B934" s="251"/>
      <c r="C934" s="251"/>
      <c r="D934" s="251"/>
      <c r="E934" s="252"/>
      <c r="F934" s="253"/>
      <c r="G934" s="253"/>
      <c r="H934" s="252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250"/>
      <c r="B935" s="251"/>
      <c r="C935" s="251"/>
      <c r="D935" s="251"/>
      <c r="E935" s="252"/>
      <c r="F935" s="253"/>
      <c r="G935" s="253"/>
      <c r="H935" s="252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250"/>
      <c r="B936" s="251"/>
      <c r="C936" s="251"/>
      <c r="D936" s="251"/>
      <c r="E936" s="252"/>
      <c r="F936" s="253"/>
      <c r="G936" s="253"/>
      <c r="H936" s="252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250"/>
      <c r="B937" s="251"/>
      <c r="C937" s="251"/>
      <c r="D937" s="251"/>
      <c r="E937" s="252"/>
      <c r="F937" s="253"/>
      <c r="G937" s="253"/>
      <c r="H937" s="252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250"/>
      <c r="B938" s="251"/>
      <c r="C938" s="251"/>
      <c r="D938" s="251"/>
      <c r="E938" s="252"/>
      <c r="F938" s="253"/>
      <c r="G938" s="253"/>
      <c r="H938" s="252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250"/>
      <c r="B939" s="251"/>
      <c r="C939" s="251"/>
      <c r="D939" s="251"/>
      <c r="E939" s="252"/>
      <c r="F939" s="253"/>
      <c r="G939" s="253"/>
      <c r="H939" s="252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250"/>
      <c r="B940" s="251"/>
      <c r="C940" s="251"/>
      <c r="D940" s="251"/>
      <c r="E940" s="252"/>
      <c r="F940" s="253"/>
      <c r="G940" s="253"/>
      <c r="H940" s="252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250"/>
      <c r="B941" s="251"/>
      <c r="C941" s="251"/>
      <c r="D941" s="251"/>
      <c r="E941" s="252"/>
      <c r="F941" s="253"/>
      <c r="G941" s="253"/>
      <c r="H941" s="252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250"/>
      <c r="B942" s="251"/>
      <c r="C942" s="251"/>
      <c r="D942" s="251"/>
      <c r="E942" s="252"/>
      <c r="F942" s="253"/>
      <c r="G942" s="253"/>
      <c r="H942" s="252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250"/>
      <c r="B943" s="251"/>
      <c r="C943" s="251"/>
      <c r="D943" s="251"/>
      <c r="E943" s="252"/>
      <c r="F943" s="253"/>
      <c r="G943" s="253"/>
      <c r="H943" s="252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250"/>
      <c r="B944" s="251"/>
      <c r="C944" s="251"/>
      <c r="D944" s="251"/>
      <c r="E944" s="252"/>
      <c r="F944" s="253"/>
      <c r="G944" s="253"/>
      <c r="H944" s="252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250"/>
      <c r="B945" s="251"/>
      <c r="C945" s="251"/>
      <c r="D945" s="251"/>
      <c r="E945" s="252"/>
      <c r="F945" s="253"/>
      <c r="G945" s="253"/>
      <c r="H945" s="252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250"/>
      <c r="B946" s="251"/>
      <c r="C946" s="251"/>
      <c r="D946" s="251"/>
      <c r="E946" s="252"/>
      <c r="F946" s="253"/>
      <c r="G946" s="253"/>
      <c r="H946" s="252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250"/>
      <c r="B947" s="251"/>
      <c r="C947" s="251"/>
      <c r="D947" s="251"/>
      <c r="E947" s="252"/>
      <c r="F947" s="253"/>
      <c r="G947" s="253"/>
      <c r="H947" s="252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250"/>
      <c r="B948" s="251"/>
      <c r="C948" s="251"/>
      <c r="D948" s="251"/>
      <c r="E948" s="252"/>
      <c r="F948" s="253"/>
      <c r="G948" s="253"/>
      <c r="H948" s="252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250"/>
      <c r="B949" s="251"/>
      <c r="C949" s="251"/>
      <c r="D949" s="251"/>
      <c r="E949" s="252"/>
      <c r="F949" s="253"/>
      <c r="G949" s="253"/>
      <c r="H949" s="252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250"/>
      <c r="B950" s="251"/>
      <c r="C950" s="251"/>
      <c r="D950" s="251"/>
      <c r="E950" s="252"/>
      <c r="F950" s="253"/>
      <c r="G950" s="253"/>
      <c r="H950" s="252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250"/>
      <c r="B951" s="251"/>
      <c r="C951" s="251"/>
      <c r="D951" s="251"/>
      <c r="E951" s="252"/>
      <c r="F951" s="253"/>
      <c r="G951" s="253"/>
      <c r="H951" s="252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250"/>
      <c r="B952" s="251"/>
      <c r="C952" s="251"/>
      <c r="D952" s="251"/>
      <c r="E952" s="252"/>
      <c r="F952" s="253"/>
      <c r="G952" s="253"/>
      <c r="H952" s="252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250"/>
      <c r="B953" s="251"/>
      <c r="C953" s="251"/>
      <c r="D953" s="251"/>
      <c r="E953" s="252"/>
      <c r="F953" s="253"/>
      <c r="G953" s="253"/>
      <c r="H953" s="252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250"/>
      <c r="B954" s="251"/>
      <c r="C954" s="251"/>
      <c r="D954" s="251"/>
      <c r="E954" s="252"/>
      <c r="F954" s="253"/>
      <c r="G954" s="253"/>
      <c r="H954" s="252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250"/>
      <c r="B955" s="251"/>
      <c r="C955" s="251"/>
      <c r="D955" s="251"/>
      <c r="E955" s="252"/>
      <c r="F955" s="253"/>
      <c r="G955" s="253"/>
      <c r="H955" s="252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250"/>
      <c r="B956" s="251"/>
      <c r="C956" s="251"/>
      <c r="D956" s="251"/>
      <c r="E956" s="252"/>
      <c r="F956" s="253"/>
      <c r="G956" s="253"/>
      <c r="H956" s="252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250"/>
      <c r="B957" s="251"/>
      <c r="C957" s="251"/>
      <c r="D957" s="251"/>
      <c r="E957" s="252"/>
      <c r="F957" s="253"/>
      <c r="G957" s="253"/>
      <c r="H957" s="252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250"/>
      <c r="B958" s="251"/>
      <c r="C958" s="251"/>
      <c r="D958" s="251"/>
      <c r="E958" s="252"/>
      <c r="F958" s="253"/>
      <c r="G958" s="253"/>
      <c r="H958" s="252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250"/>
      <c r="B959" s="251"/>
      <c r="C959" s="251"/>
      <c r="D959" s="251"/>
      <c r="E959" s="252"/>
      <c r="F959" s="253"/>
      <c r="G959" s="253"/>
      <c r="H959" s="252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250"/>
      <c r="B960" s="251"/>
      <c r="C960" s="251"/>
      <c r="D960" s="251"/>
      <c r="E960" s="252"/>
      <c r="F960" s="253"/>
      <c r="G960" s="253"/>
      <c r="H960" s="252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250"/>
      <c r="B961" s="251"/>
      <c r="C961" s="251"/>
      <c r="D961" s="251"/>
      <c r="E961" s="252"/>
      <c r="F961" s="253"/>
      <c r="G961" s="253"/>
      <c r="H961" s="252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250"/>
      <c r="B962" s="251"/>
      <c r="C962" s="251"/>
      <c r="D962" s="251"/>
      <c r="E962" s="252"/>
      <c r="F962" s="253"/>
      <c r="G962" s="253"/>
      <c r="H962" s="252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250"/>
      <c r="B963" s="251"/>
      <c r="C963" s="251"/>
      <c r="D963" s="251"/>
      <c r="E963" s="252"/>
      <c r="F963" s="253"/>
      <c r="G963" s="253"/>
      <c r="H963" s="252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250"/>
      <c r="B964" s="251"/>
      <c r="C964" s="251"/>
      <c r="D964" s="251"/>
      <c r="E964" s="252"/>
      <c r="F964" s="253"/>
      <c r="G964" s="253"/>
      <c r="H964" s="252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250"/>
      <c r="B965" s="251"/>
      <c r="C965" s="251"/>
      <c r="D965" s="251"/>
      <c r="E965" s="252"/>
      <c r="F965" s="253"/>
      <c r="G965" s="253"/>
      <c r="H965" s="252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250"/>
      <c r="B966" s="251"/>
      <c r="C966" s="251"/>
      <c r="D966" s="251"/>
      <c r="E966" s="252"/>
      <c r="F966" s="253"/>
      <c r="G966" s="253"/>
      <c r="H966" s="252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250"/>
      <c r="B967" s="251"/>
      <c r="C967" s="251"/>
      <c r="D967" s="251"/>
      <c r="E967" s="252"/>
      <c r="F967" s="253"/>
      <c r="G967" s="253"/>
      <c r="H967" s="252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250"/>
      <c r="B968" s="251"/>
      <c r="C968" s="251"/>
      <c r="D968" s="251"/>
      <c r="E968" s="252"/>
      <c r="F968" s="253"/>
      <c r="G968" s="253"/>
      <c r="H968" s="252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250"/>
      <c r="B969" s="251"/>
      <c r="C969" s="251"/>
      <c r="D969" s="251"/>
      <c r="E969" s="252"/>
      <c r="F969" s="253"/>
      <c r="G969" s="253"/>
      <c r="H969" s="252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250"/>
      <c r="B970" s="251"/>
      <c r="C970" s="251"/>
      <c r="D970" s="251"/>
      <c r="E970" s="252"/>
      <c r="F970" s="253"/>
      <c r="G970" s="253"/>
      <c r="H970" s="252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250"/>
      <c r="B971" s="251"/>
      <c r="C971" s="251"/>
      <c r="D971" s="251"/>
      <c r="E971" s="252"/>
      <c r="F971" s="253"/>
      <c r="G971" s="253"/>
      <c r="H971" s="252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250"/>
      <c r="B972" s="251"/>
      <c r="C972" s="251"/>
      <c r="D972" s="251"/>
      <c r="E972" s="252"/>
      <c r="F972" s="253"/>
      <c r="G972" s="253"/>
      <c r="H972" s="252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250"/>
      <c r="B973" s="251"/>
      <c r="C973" s="251"/>
      <c r="D973" s="251"/>
      <c r="E973" s="252"/>
      <c r="F973" s="253"/>
      <c r="G973" s="253"/>
      <c r="H973" s="252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250"/>
      <c r="B974" s="251"/>
      <c r="C974" s="251"/>
      <c r="D974" s="251"/>
      <c r="E974" s="252"/>
      <c r="F974" s="253"/>
      <c r="G974" s="253"/>
      <c r="H974" s="252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250"/>
      <c r="B975" s="251"/>
      <c r="C975" s="251"/>
      <c r="D975" s="251"/>
      <c r="E975" s="252"/>
      <c r="F975" s="253"/>
      <c r="G975" s="253"/>
      <c r="H975" s="252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250"/>
      <c r="B976" s="251"/>
      <c r="C976" s="251"/>
      <c r="D976" s="251"/>
      <c r="E976" s="252"/>
      <c r="F976" s="253"/>
      <c r="G976" s="253"/>
      <c r="H976" s="252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250"/>
      <c r="B977" s="251"/>
      <c r="C977" s="251"/>
      <c r="D977" s="251"/>
      <c r="E977" s="252"/>
      <c r="F977" s="253"/>
      <c r="G977" s="253"/>
      <c r="H977" s="252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250"/>
      <c r="B978" s="251"/>
      <c r="C978" s="251"/>
      <c r="D978" s="251"/>
      <c r="E978" s="252"/>
      <c r="F978" s="253"/>
      <c r="G978" s="253"/>
      <c r="H978" s="252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250"/>
      <c r="B979" s="251"/>
      <c r="C979" s="251"/>
      <c r="D979" s="251"/>
      <c r="E979" s="252"/>
      <c r="F979" s="253"/>
      <c r="G979" s="253"/>
      <c r="H979" s="252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250"/>
      <c r="B980" s="251"/>
      <c r="C980" s="251"/>
      <c r="D980" s="251"/>
      <c r="E980" s="252"/>
      <c r="F980" s="253"/>
      <c r="G980" s="253"/>
      <c r="H980" s="252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250"/>
      <c r="B981" s="251"/>
      <c r="C981" s="251"/>
      <c r="D981" s="251"/>
      <c r="E981" s="252"/>
      <c r="F981" s="253"/>
      <c r="G981" s="253"/>
      <c r="H981" s="25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250"/>
      <c r="B982" s="251"/>
      <c r="C982" s="251"/>
      <c r="D982" s="251"/>
      <c r="E982" s="252"/>
      <c r="F982" s="253"/>
      <c r="G982" s="253"/>
      <c r="H982" s="252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250"/>
      <c r="B983" s="251"/>
      <c r="C983" s="251"/>
      <c r="D983" s="251"/>
      <c r="E983" s="252"/>
      <c r="F983" s="253"/>
      <c r="G983" s="253"/>
      <c r="H983" s="252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250"/>
      <c r="B984" s="251"/>
      <c r="C984" s="251"/>
      <c r="D984" s="251"/>
      <c r="E984" s="252"/>
      <c r="F984" s="253"/>
      <c r="G984" s="253"/>
      <c r="H984" s="252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250"/>
      <c r="B985" s="251"/>
      <c r="C985" s="251"/>
      <c r="D985" s="251"/>
      <c r="E985" s="252"/>
      <c r="F985" s="253"/>
      <c r="G985" s="253"/>
      <c r="H985" s="252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250"/>
      <c r="B986" s="251"/>
      <c r="C986" s="251"/>
      <c r="D986" s="251"/>
      <c r="E986" s="252"/>
      <c r="F986" s="253"/>
      <c r="G986" s="253"/>
      <c r="H986" s="252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250"/>
      <c r="B987" s="251"/>
      <c r="C987" s="251"/>
      <c r="D987" s="251"/>
      <c r="E987" s="252"/>
      <c r="F987" s="253"/>
      <c r="G987" s="253"/>
      <c r="H987" s="252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250"/>
      <c r="B988" s="251"/>
      <c r="C988" s="251"/>
      <c r="D988" s="251"/>
      <c r="E988" s="252"/>
      <c r="F988" s="253"/>
      <c r="G988" s="253"/>
      <c r="H988" s="252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250"/>
      <c r="B989" s="251"/>
      <c r="C989" s="251"/>
      <c r="D989" s="251"/>
      <c r="E989" s="252"/>
      <c r="F989" s="253"/>
      <c r="G989" s="253"/>
      <c r="H989" s="252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250"/>
      <c r="B990" s="251"/>
      <c r="C990" s="251"/>
      <c r="D990" s="251"/>
      <c r="E990" s="252"/>
      <c r="F990" s="253"/>
      <c r="G990" s="253"/>
      <c r="H990" s="252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250"/>
      <c r="B991" s="251"/>
      <c r="C991" s="251"/>
      <c r="D991" s="251"/>
      <c r="E991" s="252"/>
      <c r="F991" s="253"/>
      <c r="G991" s="253"/>
      <c r="H991" s="252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250"/>
      <c r="B992" s="251"/>
      <c r="C992" s="251"/>
      <c r="D992" s="251"/>
      <c r="E992" s="252"/>
      <c r="F992" s="253"/>
      <c r="G992" s="253"/>
      <c r="H992" s="252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250"/>
      <c r="B993" s="251"/>
      <c r="C993" s="251"/>
      <c r="D993" s="251"/>
      <c r="E993" s="252"/>
      <c r="F993" s="253"/>
      <c r="G993" s="253"/>
      <c r="H993" s="252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250"/>
      <c r="B994" s="251"/>
      <c r="C994" s="251"/>
      <c r="D994" s="251"/>
      <c r="E994" s="252"/>
      <c r="F994" s="253"/>
      <c r="G994" s="253"/>
      <c r="H994" s="252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250"/>
      <c r="B995" s="251"/>
      <c r="C995" s="251"/>
      <c r="D995" s="251"/>
      <c r="E995" s="252"/>
      <c r="F995" s="253"/>
      <c r="G995" s="253"/>
      <c r="H995" s="252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250"/>
      <c r="B996" s="251"/>
      <c r="C996" s="251"/>
      <c r="D996" s="251"/>
      <c r="E996" s="252"/>
      <c r="F996" s="253"/>
      <c r="G996" s="253"/>
      <c r="H996" s="252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250"/>
      <c r="B997" s="251"/>
      <c r="C997" s="251"/>
      <c r="D997" s="251"/>
      <c r="E997" s="252"/>
      <c r="F997" s="253"/>
      <c r="G997" s="253"/>
      <c r="H997" s="252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250"/>
      <c r="B998" s="251"/>
      <c r="C998" s="251"/>
      <c r="D998" s="251"/>
      <c r="E998" s="252"/>
      <c r="F998" s="253"/>
      <c r="G998" s="253"/>
      <c r="H998" s="252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250"/>
      <c r="B999" s="251"/>
      <c r="C999" s="251"/>
      <c r="D999" s="251"/>
      <c r="E999" s="252"/>
      <c r="F999" s="253"/>
      <c r="G999" s="253"/>
      <c r="H999" s="252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</sheetData>
  <mergeCells count="2">
    <mergeCell ref="A1:H1"/>
    <mergeCell ref="A8:C8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showGridLines="0" topLeftCell="A2" zoomScale="150" zoomScaleNormal="150" workbookViewId="0">
      <selection activeCell="G2" sqref="G2"/>
    </sheetView>
  </sheetViews>
  <sheetFormatPr baseColWidth="10" defaultColWidth="16.75" defaultRowHeight="15" customHeight="1"/>
  <cols>
    <col min="1" max="1" width="4.75" customWidth="1"/>
    <col min="2" max="2" width="19" customWidth="1"/>
    <col min="3" max="3" width="58" customWidth="1"/>
    <col min="4" max="4" width="4.25" customWidth="1"/>
    <col min="5" max="6" width="13.25" customWidth="1"/>
    <col min="7" max="7" width="20.25" customWidth="1"/>
    <col min="8" max="8" width="16" customWidth="1"/>
    <col min="9" max="26" width="9.25" customWidth="1"/>
  </cols>
  <sheetData>
    <row r="1" spans="1:26" ht="27.75" customHeight="1">
      <c r="A1" s="392" t="s">
        <v>136</v>
      </c>
      <c r="B1" s="375"/>
      <c r="C1" s="375"/>
      <c r="D1" s="375"/>
      <c r="E1" s="375"/>
      <c r="F1" s="375"/>
      <c r="G1" s="375"/>
      <c r="H1" s="37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29" t="s">
        <v>137</v>
      </c>
      <c r="B2" s="134"/>
      <c r="C2" s="134"/>
      <c r="D2" s="134"/>
      <c r="E2" s="134"/>
      <c r="F2" s="134"/>
      <c r="G2" s="134"/>
      <c r="H2" s="1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53" t="s">
        <v>1163</v>
      </c>
      <c r="B3" s="134"/>
      <c r="C3" s="134"/>
      <c r="D3" s="134"/>
      <c r="E3" s="134"/>
      <c r="F3" s="134"/>
      <c r="G3" s="134"/>
      <c r="H3" s="1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57"/>
      <c r="B4" s="153"/>
      <c r="C4" s="157"/>
      <c r="D4" s="130"/>
      <c r="E4" s="130"/>
      <c r="F4" s="130"/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58"/>
      <c r="B5" s="159"/>
      <c r="C5" s="159"/>
      <c r="D5" s="159"/>
      <c r="E5" s="160"/>
      <c r="F5" s="161"/>
      <c r="G5" s="161"/>
      <c r="H5" s="16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133" t="s">
        <v>139</v>
      </c>
      <c r="B6" s="134"/>
      <c r="C6" s="134"/>
      <c r="D6" s="134"/>
      <c r="E6" s="134"/>
      <c r="F6" s="134"/>
      <c r="G6" s="134"/>
      <c r="H6" s="13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140</v>
      </c>
      <c r="B7" s="134"/>
      <c r="C7" s="134"/>
      <c r="D7" s="134"/>
      <c r="E7" s="133" t="s">
        <v>141</v>
      </c>
      <c r="F7" s="134"/>
      <c r="G7" s="134"/>
      <c r="H7" s="13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62"/>
      <c r="E8" s="134" t="s">
        <v>143</v>
      </c>
      <c r="F8" s="163"/>
      <c r="G8" s="163"/>
      <c r="H8" s="16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158"/>
      <c r="F9" s="158"/>
      <c r="G9" s="158"/>
      <c r="H9" s="15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165" t="s">
        <v>148</v>
      </c>
      <c r="F10" s="165" t="s">
        <v>149</v>
      </c>
      <c r="G10" s="165" t="s">
        <v>150</v>
      </c>
      <c r="H10" s="165" t="s">
        <v>151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165" t="s">
        <v>35</v>
      </c>
      <c r="B11" s="165" t="s">
        <v>42</v>
      </c>
      <c r="C11" s="165" t="s">
        <v>48</v>
      </c>
      <c r="D11" s="165" t="s">
        <v>54</v>
      </c>
      <c r="E11" s="165" t="s">
        <v>58</v>
      </c>
      <c r="F11" s="165" t="s">
        <v>62</v>
      </c>
      <c r="G11" s="165" t="s">
        <v>65</v>
      </c>
      <c r="H11" s="165" t="s">
        <v>38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" customHeight="1">
      <c r="A12" s="158"/>
      <c r="B12" s="158"/>
      <c r="C12" s="158"/>
      <c r="D12" s="158"/>
      <c r="E12" s="158"/>
      <c r="F12" s="158"/>
      <c r="G12" s="158"/>
      <c r="H12" s="15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30.75" customHeight="1">
      <c r="A13" s="166"/>
      <c r="B13" s="167" t="s">
        <v>1164</v>
      </c>
      <c r="C13" s="167" t="s">
        <v>152</v>
      </c>
      <c r="D13" s="167"/>
      <c r="E13" s="168"/>
      <c r="F13" s="169"/>
      <c r="G13" s="169">
        <f>G64</f>
        <v>0</v>
      </c>
      <c r="H13" s="168">
        <v>0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8.5" customHeight="1">
      <c r="A14" s="172"/>
      <c r="B14" s="173" t="s">
        <v>1165</v>
      </c>
      <c r="C14" s="173" t="s">
        <v>1166</v>
      </c>
      <c r="D14" s="173"/>
      <c r="E14" s="174"/>
      <c r="F14" s="175"/>
      <c r="G14" s="175">
        <f>SUM(G15:G17)</f>
        <v>0</v>
      </c>
      <c r="H14" s="174">
        <v>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176">
        <v>1</v>
      </c>
      <c r="B15" s="177" t="s">
        <v>1167</v>
      </c>
      <c r="C15" s="205" t="s">
        <v>1168</v>
      </c>
      <c r="D15" s="177" t="s">
        <v>170</v>
      </c>
      <c r="E15" s="199">
        <v>40</v>
      </c>
      <c r="F15" s="195"/>
      <c r="G15" s="179">
        <f>E15*F15</f>
        <v>0</v>
      </c>
      <c r="H15" s="178">
        <v>0</v>
      </c>
      <c r="I15" s="4"/>
      <c r="J15" s="200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176">
        <v>2</v>
      </c>
      <c r="B16" s="177" t="s">
        <v>1169</v>
      </c>
      <c r="C16" s="177" t="s">
        <v>1170</v>
      </c>
      <c r="D16" s="177" t="s">
        <v>170</v>
      </c>
      <c r="E16" s="199">
        <v>40</v>
      </c>
      <c r="F16" s="179"/>
      <c r="G16" s="179">
        <f t="shared" ref="G16:G17" si="0">E16*F16</f>
        <v>0</v>
      </c>
      <c r="H16" s="178"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176">
        <v>3</v>
      </c>
      <c r="B17" s="177" t="s">
        <v>1171</v>
      </c>
      <c r="C17" s="177" t="s">
        <v>1172</v>
      </c>
      <c r="D17" s="177" t="s">
        <v>170</v>
      </c>
      <c r="E17" s="178">
        <v>10</v>
      </c>
      <c r="F17" s="179"/>
      <c r="G17" s="179">
        <f t="shared" si="0"/>
        <v>0</v>
      </c>
      <c r="H17" s="178"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8.5" customHeight="1">
      <c r="A18" s="172"/>
      <c r="B18" s="173" t="s">
        <v>575</v>
      </c>
      <c r="C18" s="173" t="s">
        <v>1173</v>
      </c>
      <c r="D18" s="173"/>
      <c r="E18" s="174"/>
      <c r="F18" s="175"/>
      <c r="G18" s="175">
        <f>SUM(G19:G25)</f>
        <v>0</v>
      </c>
      <c r="H18" s="174"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176">
        <v>4</v>
      </c>
      <c r="B19" s="177" t="s">
        <v>1174</v>
      </c>
      <c r="C19" s="177" t="s">
        <v>1175</v>
      </c>
      <c r="D19" s="177" t="s">
        <v>170</v>
      </c>
      <c r="E19" s="199">
        <v>2</v>
      </c>
      <c r="F19" s="179"/>
      <c r="G19" s="179">
        <f>E19*F19</f>
        <v>0</v>
      </c>
      <c r="H19" s="178">
        <v>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176">
        <v>5</v>
      </c>
      <c r="B20" s="177" t="s">
        <v>1176</v>
      </c>
      <c r="C20" s="177" t="s">
        <v>1177</v>
      </c>
      <c r="D20" s="177" t="s">
        <v>170</v>
      </c>
      <c r="E20" s="178">
        <v>2</v>
      </c>
      <c r="F20" s="179"/>
      <c r="G20" s="179">
        <f t="shared" ref="G20:G25" si="1">E20*F20</f>
        <v>0</v>
      </c>
      <c r="H20" s="178">
        <v>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176">
        <v>6</v>
      </c>
      <c r="B21" s="177" t="s">
        <v>1178</v>
      </c>
      <c r="C21" s="177" t="s">
        <v>1179</v>
      </c>
      <c r="D21" s="177" t="s">
        <v>170</v>
      </c>
      <c r="E21" s="178">
        <v>1</v>
      </c>
      <c r="F21" s="179"/>
      <c r="G21" s="179">
        <f t="shared" si="1"/>
        <v>0</v>
      </c>
      <c r="H21" s="178"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176">
        <v>7</v>
      </c>
      <c r="B22" s="177" t="s">
        <v>1180</v>
      </c>
      <c r="C22" s="177" t="s">
        <v>1181</v>
      </c>
      <c r="D22" s="177" t="s">
        <v>298</v>
      </c>
      <c r="E22" s="178">
        <v>1</v>
      </c>
      <c r="F22" s="179"/>
      <c r="G22" s="179">
        <f t="shared" si="1"/>
        <v>0</v>
      </c>
      <c r="H22" s="178">
        <v>0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176">
        <v>8</v>
      </c>
      <c r="B23" s="177" t="s">
        <v>1182</v>
      </c>
      <c r="C23" s="177" t="s">
        <v>1183</v>
      </c>
      <c r="D23" s="177" t="s">
        <v>204</v>
      </c>
      <c r="E23" s="178">
        <v>250</v>
      </c>
      <c r="F23" s="179"/>
      <c r="G23" s="179">
        <f t="shared" si="1"/>
        <v>0</v>
      </c>
      <c r="H23" s="178">
        <v>0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76">
        <v>9</v>
      </c>
      <c r="B24" s="177" t="s">
        <v>1184</v>
      </c>
      <c r="C24" s="177" t="s">
        <v>1185</v>
      </c>
      <c r="D24" s="177" t="s">
        <v>170</v>
      </c>
      <c r="E24" s="178">
        <v>25</v>
      </c>
      <c r="F24" s="179"/>
      <c r="G24" s="179">
        <f t="shared" si="1"/>
        <v>0</v>
      </c>
      <c r="H24" s="178">
        <v>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176">
        <v>10</v>
      </c>
      <c r="B25" s="177" t="s">
        <v>1186</v>
      </c>
      <c r="C25" s="177" t="s">
        <v>1187</v>
      </c>
      <c r="D25" s="177" t="s">
        <v>170</v>
      </c>
      <c r="E25" s="178">
        <v>6</v>
      </c>
      <c r="F25" s="179"/>
      <c r="G25" s="179">
        <f t="shared" si="1"/>
        <v>0</v>
      </c>
      <c r="H25" s="178"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8.5" customHeight="1">
      <c r="A26" s="172"/>
      <c r="B26" s="173" t="s">
        <v>577</v>
      </c>
      <c r="C26" s="173" t="s">
        <v>1188</v>
      </c>
      <c r="D26" s="173"/>
      <c r="E26" s="174"/>
      <c r="F26" s="175"/>
      <c r="G26" s="175">
        <f>G27+G28+G29+G30+G31+G33+G32+G34+G35</f>
        <v>0</v>
      </c>
      <c r="H26" s="174">
        <v>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176">
        <v>11</v>
      </c>
      <c r="B27" s="177" t="s">
        <v>1189</v>
      </c>
      <c r="C27" s="177" t="s">
        <v>1190</v>
      </c>
      <c r="D27" s="177" t="s">
        <v>204</v>
      </c>
      <c r="E27" s="178">
        <v>150</v>
      </c>
      <c r="F27" s="179"/>
      <c r="G27" s="179">
        <f>E27*F27</f>
        <v>0</v>
      </c>
      <c r="H27" s="178">
        <v>0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176">
        <v>12</v>
      </c>
      <c r="B28" s="177" t="s">
        <v>1191</v>
      </c>
      <c r="C28" s="177" t="s">
        <v>1192</v>
      </c>
      <c r="D28" s="177" t="s">
        <v>204</v>
      </c>
      <c r="E28" s="178">
        <v>900</v>
      </c>
      <c r="F28" s="179"/>
      <c r="G28" s="179">
        <f t="shared" ref="G28:G35" si="2">E28*F28</f>
        <v>0</v>
      </c>
      <c r="H28" s="178"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176">
        <v>13</v>
      </c>
      <c r="B29" s="177" t="s">
        <v>1193</v>
      </c>
      <c r="C29" s="177" t="s">
        <v>1194</v>
      </c>
      <c r="D29" s="177" t="s">
        <v>170</v>
      </c>
      <c r="E29" s="178">
        <v>5</v>
      </c>
      <c r="F29" s="179"/>
      <c r="G29" s="179">
        <f t="shared" si="2"/>
        <v>0</v>
      </c>
      <c r="H29" s="178">
        <v>0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176">
        <v>14</v>
      </c>
      <c r="B30" s="177" t="s">
        <v>1195</v>
      </c>
      <c r="C30" s="177" t="s">
        <v>1196</v>
      </c>
      <c r="D30" s="177" t="s">
        <v>170</v>
      </c>
      <c r="E30" s="178">
        <v>5</v>
      </c>
      <c r="F30" s="179"/>
      <c r="G30" s="179">
        <f t="shared" si="2"/>
        <v>0</v>
      </c>
      <c r="H30" s="178">
        <v>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176">
        <v>15</v>
      </c>
      <c r="B31" s="177" t="s">
        <v>1197</v>
      </c>
      <c r="C31" s="177" t="s">
        <v>1198</v>
      </c>
      <c r="D31" s="177" t="s">
        <v>170</v>
      </c>
      <c r="E31" s="178">
        <v>1</v>
      </c>
      <c r="F31" s="179"/>
      <c r="G31" s="179">
        <f t="shared" si="2"/>
        <v>0</v>
      </c>
      <c r="H31" s="178"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176">
        <v>16</v>
      </c>
      <c r="B32" s="177" t="s">
        <v>1199</v>
      </c>
      <c r="C32" s="177" t="s">
        <v>1200</v>
      </c>
      <c r="D32" s="177" t="s">
        <v>170</v>
      </c>
      <c r="E32" s="178">
        <v>1</v>
      </c>
      <c r="F32" s="179"/>
      <c r="G32" s="179">
        <f t="shared" si="2"/>
        <v>0</v>
      </c>
      <c r="H32" s="178">
        <v>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176">
        <v>17</v>
      </c>
      <c r="B33" s="177" t="s">
        <v>1201</v>
      </c>
      <c r="C33" s="177" t="s">
        <v>1202</v>
      </c>
      <c r="D33" s="177" t="s">
        <v>170</v>
      </c>
      <c r="E33" s="178">
        <v>24</v>
      </c>
      <c r="F33" s="179"/>
      <c r="G33" s="179">
        <f t="shared" si="2"/>
        <v>0</v>
      </c>
      <c r="H33" s="178">
        <v>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176">
        <v>18</v>
      </c>
      <c r="B34" s="177" t="s">
        <v>1203</v>
      </c>
      <c r="C34" s="177" t="s">
        <v>1204</v>
      </c>
      <c r="D34" s="177" t="s">
        <v>170</v>
      </c>
      <c r="E34" s="178">
        <v>4</v>
      </c>
      <c r="F34" s="179"/>
      <c r="G34" s="179">
        <f t="shared" si="2"/>
        <v>0</v>
      </c>
      <c r="H34" s="178">
        <v>0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176">
        <v>19</v>
      </c>
      <c r="B35" s="177" t="s">
        <v>1205</v>
      </c>
      <c r="C35" s="177" t="s">
        <v>1206</v>
      </c>
      <c r="D35" s="177" t="s">
        <v>170</v>
      </c>
      <c r="E35" s="178">
        <v>30</v>
      </c>
      <c r="F35" s="179"/>
      <c r="G35" s="179">
        <f t="shared" si="2"/>
        <v>0</v>
      </c>
      <c r="H35" s="178">
        <v>0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8.5" customHeight="1">
      <c r="A36" s="172"/>
      <c r="B36" s="173" t="s">
        <v>579</v>
      </c>
      <c r="C36" s="173" t="s">
        <v>1207</v>
      </c>
      <c r="D36" s="173"/>
      <c r="E36" s="174"/>
      <c r="F36" s="175"/>
      <c r="G36" s="175">
        <f>SUM(G37:G41)</f>
        <v>0</v>
      </c>
      <c r="H36" s="174">
        <v>0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176">
        <v>20</v>
      </c>
      <c r="B37" s="177" t="s">
        <v>1208</v>
      </c>
      <c r="C37" s="177" t="s">
        <v>1209</v>
      </c>
      <c r="D37" s="177" t="s">
        <v>170</v>
      </c>
      <c r="E37" s="178">
        <v>24</v>
      </c>
      <c r="F37" s="179"/>
      <c r="G37" s="179">
        <f>E37*F37</f>
        <v>0</v>
      </c>
      <c r="H37" s="178">
        <v>0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176">
        <v>21</v>
      </c>
      <c r="B38" s="177" t="s">
        <v>1210</v>
      </c>
      <c r="C38" s="177" t="s">
        <v>1211</v>
      </c>
      <c r="D38" s="177" t="s">
        <v>170</v>
      </c>
      <c r="E38" s="178">
        <v>24</v>
      </c>
      <c r="F38" s="179"/>
      <c r="G38" s="179">
        <f t="shared" ref="G38:G41" si="3">E38*F38</f>
        <v>0</v>
      </c>
      <c r="H38" s="178">
        <v>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176">
        <v>22</v>
      </c>
      <c r="B39" s="177" t="s">
        <v>1212</v>
      </c>
      <c r="C39" s="177" t="s">
        <v>1213</v>
      </c>
      <c r="D39" s="177" t="s">
        <v>170</v>
      </c>
      <c r="E39" s="178">
        <v>6</v>
      </c>
      <c r="F39" s="179"/>
      <c r="G39" s="179">
        <f t="shared" si="3"/>
        <v>0</v>
      </c>
      <c r="H39" s="178">
        <v>0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176">
        <v>23</v>
      </c>
      <c r="B40" s="177" t="s">
        <v>1214</v>
      </c>
      <c r="C40" s="177" t="s">
        <v>1215</v>
      </c>
      <c r="D40" s="177" t="s">
        <v>170</v>
      </c>
      <c r="E40" s="178">
        <v>4</v>
      </c>
      <c r="F40" s="179"/>
      <c r="G40" s="179">
        <f t="shared" si="3"/>
        <v>0</v>
      </c>
      <c r="H40" s="178">
        <v>0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176">
        <v>24</v>
      </c>
      <c r="B41" s="177" t="s">
        <v>1216</v>
      </c>
      <c r="C41" s="177" t="s">
        <v>1217</v>
      </c>
      <c r="D41" s="177" t="s">
        <v>170</v>
      </c>
      <c r="E41" s="178">
        <v>6</v>
      </c>
      <c r="F41" s="179"/>
      <c r="G41" s="179">
        <f t="shared" si="3"/>
        <v>0</v>
      </c>
      <c r="H41" s="178">
        <v>0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28.5" customHeight="1">
      <c r="A42" s="172"/>
      <c r="B42" s="173" t="s">
        <v>581</v>
      </c>
      <c r="C42" s="173" t="s">
        <v>1218</v>
      </c>
      <c r="D42" s="173"/>
      <c r="E42" s="174"/>
      <c r="F42" s="175"/>
      <c r="G42" s="175">
        <f>SUM(G43:G52)</f>
        <v>0</v>
      </c>
      <c r="H42" s="174">
        <v>0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176">
        <v>25</v>
      </c>
      <c r="B43" s="177" t="s">
        <v>1219</v>
      </c>
      <c r="C43" s="177" t="s">
        <v>1220</v>
      </c>
      <c r="D43" s="177" t="s">
        <v>170</v>
      </c>
      <c r="E43" s="178">
        <v>1</v>
      </c>
      <c r="F43" s="179"/>
      <c r="G43" s="179">
        <f>E43*F43</f>
        <v>0</v>
      </c>
      <c r="H43" s="178">
        <v>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176">
        <v>26</v>
      </c>
      <c r="B44" s="177" t="s">
        <v>1221</v>
      </c>
      <c r="C44" s="177" t="s">
        <v>1222</v>
      </c>
      <c r="D44" s="177" t="s">
        <v>170</v>
      </c>
      <c r="E44" s="178">
        <v>1</v>
      </c>
      <c r="F44" s="179"/>
      <c r="G44" s="179">
        <f t="shared" ref="G44:G52" si="4">E44*F44</f>
        <v>0</v>
      </c>
      <c r="H44" s="178">
        <v>0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176">
        <v>27</v>
      </c>
      <c r="B45" s="177" t="s">
        <v>1223</v>
      </c>
      <c r="C45" s="177" t="s">
        <v>1224</v>
      </c>
      <c r="D45" s="177" t="s">
        <v>170</v>
      </c>
      <c r="E45" s="178">
        <v>1</v>
      </c>
      <c r="F45" s="179"/>
      <c r="G45" s="179">
        <f t="shared" si="4"/>
        <v>0</v>
      </c>
      <c r="H45" s="178">
        <v>0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176">
        <v>28</v>
      </c>
      <c r="B46" s="177" t="s">
        <v>1225</v>
      </c>
      <c r="C46" s="177" t="s">
        <v>1226</v>
      </c>
      <c r="D46" s="177" t="s">
        <v>204</v>
      </c>
      <c r="E46" s="178">
        <v>30</v>
      </c>
      <c r="F46" s="179"/>
      <c r="G46" s="179">
        <f t="shared" si="4"/>
        <v>0</v>
      </c>
      <c r="H46" s="178">
        <v>0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176">
        <v>29</v>
      </c>
      <c r="B47" s="177" t="s">
        <v>1227</v>
      </c>
      <c r="C47" s="177" t="s">
        <v>1228</v>
      </c>
      <c r="D47" s="177" t="s">
        <v>170</v>
      </c>
      <c r="E47" s="178">
        <v>1</v>
      </c>
      <c r="F47" s="179"/>
      <c r="G47" s="179">
        <f t="shared" si="4"/>
        <v>0</v>
      </c>
      <c r="H47" s="178">
        <v>0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176">
        <v>30</v>
      </c>
      <c r="B48" s="177" t="s">
        <v>1229</v>
      </c>
      <c r="C48" s="177" t="s">
        <v>1230</v>
      </c>
      <c r="D48" s="177" t="s">
        <v>170</v>
      </c>
      <c r="E48" s="178">
        <v>1</v>
      </c>
      <c r="F48" s="179"/>
      <c r="G48" s="179">
        <f t="shared" si="4"/>
        <v>0</v>
      </c>
      <c r="H48" s="178"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176">
        <v>31</v>
      </c>
      <c r="B49" s="177" t="s">
        <v>1231</v>
      </c>
      <c r="C49" s="177" t="s">
        <v>1232</v>
      </c>
      <c r="D49" s="177" t="s">
        <v>170</v>
      </c>
      <c r="E49" s="178">
        <v>1</v>
      </c>
      <c r="F49" s="179"/>
      <c r="G49" s="179">
        <f t="shared" si="4"/>
        <v>0</v>
      </c>
      <c r="H49" s="178">
        <v>0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176">
        <v>32</v>
      </c>
      <c r="B50" s="177" t="s">
        <v>1233</v>
      </c>
      <c r="C50" s="177" t="s">
        <v>1234</v>
      </c>
      <c r="D50" s="177" t="s">
        <v>170</v>
      </c>
      <c r="E50" s="178">
        <v>1</v>
      </c>
      <c r="F50" s="179"/>
      <c r="G50" s="179">
        <f t="shared" si="4"/>
        <v>0</v>
      </c>
      <c r="H50" s="178">
        <v>0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176">
        <v>33</v>
      </c>
      <c r="B51" s="177" t="s">
        <v>1235</v>
      </c>
      <c r="C51" s="177" t="s">
        <v>1236</v>
      </c>
      <c r="D51" s="177" t="s">
        <v>170</v>
      </c>
      <c r="E51" s="178">
        <v>2</v>
      </c>
      <c r="F51" s="179"/>
      <c r="G51" s="179">
        <f t="shared" si="4"/>
        <v>0</v>
      </c>
      <c r="H51" s="178">
        <v>0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176">
        <v>34</v>
      </c>
      <c r="B52" s="177" t="s">
        <v>1237</v>
      </c>
      <c r="C52" s="177" t="s">
        <v>1238</v>
      </c>
      <c r="D52" s="177" t="s">
        <v>298</v>
      </c>
      <c r="E52" s="178">
        <v>1</v>
      </c>
      <c r="F52" s="179"/>
      <c r="G52" s="179">
        <f t="shared" si="4"/>
        <v>0</v>
      </c>
      <c r="H52" s="178">
        <v>0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28.5" customHeight="1">
      <c r="A53" s="172"/>
      <c r="B53" s="173" t="s">
        <v>583</v>
      </c>
      <c r="C53" s="173" t="s">
        <v>153</v>
      </c>
      <c r="D53" s="173"/>
      <c r="E53" s="174"/>
      <c r="F53" s="175"/>
      <c r="G53" s="175">
        <f>SUM(G54:G60)</f>
        <v>0</v>
      </c>
      <c r="H53" s="174">
        <v>0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176">
        <v>35</v>
      </c>
      <c r="B54" s="177" t="s">
        <v>1239</v>
      </c>
      <c r="C54" s="177" t="s">
        <v>1240</v>
      </c>
      <c r="D54" s="177" t="s">
        <v>204</v>
      </c>
      <c r="E54" s="178">
        <v>650</v>
      </c>
      <c r="F54" s="179"/>
      <c r="G54" s="179">
        <f>E54*F54</f>
        <v>0</v>
      </c>
      <c r="H54" s="178">
        <v>0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176">
        <v>36</v>
      </c>
      <c r="B55" s="177" t="s">
        <v>1241</v>
      </c>
      <c r="C55" s="177" t="s">
        <v>1242</v>
      </c>
      <c r="D55" s="177" t="s">
        <v>204</v>
      </c>
      <c r="E55" s="178">
        <v>650</v>
      </c>
      <c r="F55" s="179"/>
      <c r="G55" s="179">
        <f t="shared" ref="G55:G60" si="5">E55*F55</f>
        <v>0</v>
      </c>
      <c r="H55" s="178">
        <v>0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176">
        <v>37</v>
      </c>
      <c r="B56" s="177" t="s">
        <v>1243</v>
      </c>
      <c r="C56" s="177" t="s">
        <v>1244</v>
      </c>
      <c r="D56" s="177" t="s">
        <v>204</v>
      </c>
      <c r="E56" s="178">
        <v>300</v>
      </c>
      <c r="F56" s="179"/>
      <c r="G56" s="179">
        <f t="shared" si="5"/>
        <v>0</v>
      </c>
      <c r="H56" s="178">
        <v>0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176">
        <v>38</v>
      </c>
      <c r="B57" s="177" t="s">
        <v>1245</v>
      </c>
      <c r="C57" s="177" t="s">
        <v>1246</v>
      </c>
      <c r="D57" s="177" t="s">
        <v>204</v>
      </c>
      <c r="E57" s="178">
        <v>300</v>
      </c>
      <c r="F57" s="179"/>
      <c r="G57" s="179">
        <f t="shared" si="5"/>
        <v>0</v>
      </c>
      <c r="H57" s="178">
        <v>0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176">
        <v>39</v>
      </c>
      <c r="B58" s="177" t="s">
        <v>1247</v>
      </c>
      <c r="C58" s="177" t="s">
        <v>1248</v>
      </c>
      <c r="D58" s="177" t="s">
        <v>170</v>
      </c>
      <c r="E58" s="178">
        <v>24</v>
      </c>
      <c r="F58" s="179"/>
      <c r="G58" s="179">
        <f t="shared" si="5"/>
        <v>0</v>
      </c>
      <c r="H58" s="178">
        <v>0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176">
        <v>40</v>
      </c>
      <c r="B59" s="177" t="s">
        <v>1249</v>
      </c>
      <c r="C59" s="177" t="s">
        <v>1250</v>
      </c>
      <c r="D59" s="177" t="s">
        <v>170</v>
      </c>
      <c r="E59" s="178">
        <v>6</v>
      </c>
      <c r="F59" s="179"/>
      <c r="G59" s="179">
        <f t="shared" si="5"/>
        <v>0</v>
      </c>
      <c r="H59" s="178"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176">
        <v>41</v>
      </c>
      <c r="B60" s="177" t="s">
        <v>1251</v>
      </c>
      <c r="C60" s="177" t="s">
        <v>1252</v>
      </c>
      <c r="D60" s="177" t="s">
        <v>170</v>
      </c>
      <c r="E60" s="178">
        <v>6</v>
      </c>
      <c r="F60" s="179"/>
      <c r="G60" s="179">
        <f t="shared" si="5"/>
        <v>0</v>
      </c>
      <c r="H60" s="178">
        <v>0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28.5" customHeight="1">
      <c r="A61" s="172"/>
      <c r="B61" s="173" t="s">
        <v>585</v>
      </c>
      <c r="C61" s="173" t="s">
        <v>1253</v>
      </c>
      <c r="D61" s="173"/>
      <c r="E61" s="174"/>
      <c r="F61" s="175"/>
      <c r="G61" s="175">
        <f>G62+G63</f>
        <v>0</v>
      </c>
      <c r="H61" s="174">
        <v>0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34.5" customHeight="1">
      <c r="A62" s="176">
        <v>42</v>
      </c>
      <c r="B62" s="177" t="s">
        <v>1254</v>
      </c>
      <c r="C62" s="177" t="s">
        <v>1255</v>
      </c>
      <c r="D62" s="177" t="s">
        <v>170</v>
      </c>
      <c r="E62" s="178">
        <v>1</v>
      </c>
      <c r="F62" s="179"/>
      <c r="G62" s="179">
        <f>E62*F62</f>
        <v>0</v>
      </c>
      <c r="H62" s="178">
        <v>0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176">
        <v>43</v>
      </c>
      <c r="B63" s="177" t="s">
        <v>1256</v>
      </c>
      <c r="C63" s="177" t="s">
        <v>1257</v>
      </c>
      <c r="D63" s="177" t="s">
        <v>170</v>
      </c>
      <c r="E63" s="178">
        <v>1</v>
      </c>
      <c r="F63" s="179"/>
      <c r="G63" s="179">
        <f>E63*F63</f>
        <v>0</v>
      </c>
      <c r="H63" s="178">
        <v>0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30.75" customHeight="1">
      <c r="A64" s="246"/>
      <c r="B64" s="247"/>
      <c r="C64" s="247" t="s">
        <v>674</v>
      </c>
      <c r="D64" s="247"/>
      <c r="E64" s="248"/>
      <c r="F64" s="249"/>
      <c r="G64" s="249">
        <f>G61+G53+G42+G36+G26+G18+G14</f>
        <v>0</v>
      </c>
      <c r="H64" s="248">
        <v>0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" customHeight="1">
      <c r="A65" s="250"/>
      <c r="B65" s="251"/>
      <c r="C65" s="251"/>
      <c r="D65" s="251"/>
      <c r="E65" s="252"/>
      <c r="F65" s="253"/>
      <c r="G65" s="253"/>
      <c r="H65" s="25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" customHeight="1">
      <c r="A66" s="250"/>
      <c r="B66" s="251"/>
      <c r="C66" s="251"/>
      <c r="D66" s="251"/>
      <c r="E66" s="252"/>
      <c r="F66" s="253"/>
      <c r="G66" s="253"/>
      <c r="H66" s="252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" customHeight="1">
      <c r="A67" s="250"/>
      <c r="B67" s="251"/>
      <c r="C67" s="251"/>
      <c r="D67" s="251"/>
      <c r="E67" s="252"/>
      <c r="F67" s="253"/>
      <c r="G67" s="253"/>
      <c r="H67" s="252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250"/>
      <c r="B68" s="251"/>
      <c r="C68" s="251"/>
      <c r="D68" s="251"/>
      <c r="E68" s="252"/>
      <c r="F68" s="253"/>
      <c r="G68" s="253"/>
      <c r="H68" s="252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" customHeight="1">
      <c r="A69" s="250"/>
      <c r="B69" s="251"/>
      <c r="C69" s="251"/>
      <c r="D69" s="251"/>
      <c r="E69" s="252"/>
      <c r="F69" s="253"/>
      <c r="G69" s="253"/>
      <c r="H69" s="252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" customHeight="1">
      <c r="A70" s="250"/>
      <c r="B70" s="251"/>
      <c r="C70" s="251"/>
      <c r="D70" s="251"/>
      <c r="E70" s="252"/>
      <c r="F70" s="253"/>
      <c r="G70" s="253"/>
      <c r="H70" s="252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" customHeight="1">
      <c r="A71" s="250"/>
      <c r="B71" s="251"/>
      <c r="C71" s="251"/>
      <c r="D71" s="251"/>
      <c r="E71" s="252"/>
      <c r="F71" s="253"/>
      <c r="G71" s="253"/>
      <c r="H71" s="252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" customHeight="1">
      <c r="A72" s="250"/>
      <c r="B72" s="251"/>
      <c r="C72" s="251"/>
      <c r="D72" s="251"/>
      <c r="E72" s="252"/>
      <c r="F72" s="253"/>
      <c r="G72" s="253"/>
      <c r="H72" s="252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" customHeight="1">
      <c r="A73" s="250"/>
      <c r="B73" s="251"/>
      <c r="C73" s="251"/>
      <c r="D73" s="251"/>
      <c r="E73" s="252"/>
      <c r="F73" s="253"/>
      <c r="G73" s="253"/>
      <c r="H73" s="252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" customHeight="1">
      <c r="A74" s="250"/>
      <c r="B74" s="251"/>
      <c r="C74" s="251"/>
      <c r="D74" s="251"/>
      <c r="E74" s="252"/>
      <c r="F74" s="253"/>
      <c r="G74" s="253"/>
      <c r="H74" s="252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" customHeight="1">
      <c r="A75" s="250"/>
      <c r="B75" s="251"/>
      <c r="C75" s="251"/>
      <c r="D75" s="251"/>
      <c r="E75" s="252"/>
      <c r="F75" s="253"/>
      <c r="G75" s="253"/>
      <c r="H75" s="252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" customHeight="1">
      <c r="A76" s="250"/>
      <c r="B76" s="251"/>
      <c r="C76" s="251"/>
      <c r="D76" s="251"/>
      <c r="E76" s="252"/>
      <c r="F76" s="253"/>
      <c r="G76" s="253"/>
      <c r="H76" s="252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" customHeight="1">
      <c r="A77" s="250"/>
      <c r="B77" s="251"/>
      <c r="C77" s="251"/>
      <c r="D77" s="251"/>
      <c r="E77" s="252"/>
      <c r="F77" s="253"/>
      <c r="G77" s="253"/>
      <c r="H77" s="252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" customHeight="1">
      <c r="A78" s="250"/>
      <c r="B78" s="251"/>
      <c r="C78" s="251"/>
      <c r="D78" s="251"/>
      <c r="E78" s="252"/>
      <c r="F78" s="253"/>
      <c r="G78" s="253"/>
      <c r="H78" s="25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" customHeight="1">
      <c r="A79" s="250"/>
      <c r="B79" s="251"/>
      <c r="C79" s="251"/>
      <c r="D79" s="251"/>
      <c r="E79" s="252"/>
      <c r="F79" s="253"/>
      <c r="G79" s="253"/>
      <c r="H79" s="25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" customHeight="1">
      <c r="A80" s="250"/>
      <c r="B80" s="251"/>
      <c r="C80" s="251"/>
      <c r="D80" s="251"/>
      <c r="E80" s="252"/>
      <c r="F80" s="253"/>
      <c r="G80" s="253"/>
      <c r="H80" s="25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" customHeight="1">
      <c r="A81" s="250"/>
      <c r="B81" s="251"/>
      <c r="C81" s="251"/>
      <c r="D81" s="251"/>
      <c r="E81" s="252"/>
      <c r="F81" s="253"/>
      <c r="G81" s="253"/>
      <c r="H81" s="25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" customHeight="1">
      <c r="A82" s="250"/>
      <c r="B82" s="251"/>
      <c r="C82" s="251"/>
      <c r="D82" s="251"/>
      <c r="E82" s="252"/>
      <c r="F82" s="253"/>
      <c r="G82" s="253"/>
      <c r="H82" s="25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" customHeight="1">
      <c r="A83" s="250"/>
      <c r="B83" s="251"/>
      <c r="C83" s="251"/>
      <c r="D83" s="251"/>
      <c r="E83" s="252"/>
      <c r="F83" s="253"/>
      <c r="G83" s="253"/>
      <c r="H83" s="25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" customHeight="1">
      <c r="A84" s="250"/>
      <c r="B84" s="251"/>
      <c r="C84" s="251"/>
      <c r="D84" s="251"/>
      <c r="E84" s="252"/>
      <c r="F84" s="253"/>
      <c r="G84" s="253"/>
      <c r="H84" s="25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" customHeight="1">
      <c r="A85" s="250"/>
      <c r="B85" s="251"/>
      <c r="C85" s="251"/>
      <c r="D85" s="251"/>
      <c r="E85" s="252"/>
      <c r="F85" s="253"/>
      <c r="G85" s="253"/>
      <c r="H85" s="25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" customHeight="1">
      <c r="A86" s="250"/>
      <c r="B86" s="251"/>
      <c r="C86" s="251"/>
      <c r="D86" s="251"/>
      <c r="E86" s="252"/>
      <c r="F86" s="253"/>
      <c r="G86" s="253"/>
      <c r="H86" s="25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" customHeight="1">
      <c r="A87" s="250"/>
      <c r="B87" s="251"/>
      <c r="C87" s="251"/>
      <c r="D87" s="251"/>
      <c r="E87" s="252"/>
      <c r="F87" s="253"/>
      <c r="G87" s="253"/>
      <c r="H87" s="25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" customHeight="1">
      <c r="A88" s="250"/>
      <c r="B88" s="251"/>
      <c r="C88" s="251"/>
      <c r="D88" s="251"/>
      <c r="E88" s="252"/>
      <c r="F88" s="253"/>
      <c r="G88" s="253"/>
      <c r="H88" s="25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" customHeight="1">
      <c r="A89" s="250"/>
      <c r="B89" s="251"/>
      <c r="C89" s="251"/>
      <c r="D89" s="251"/>
      <c r="E89" s="252"/>
      <c r="F89" s="253"/>
      <c r="G89" s="253"/>
      <c r="H89" s="25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" customHeight="1">
      <c r="A90" s="250"/>
      <c r="B90" s="251"/>
      <c r="C90" s="251"/>
      <c r="D90" s="251"/>
      <c r="E90" s="252"/>
      <c r="F90" s="253"/>
      <c r="G90" s="253"/>
      <c r="H90" s="25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" customHeight="1">
      <c r="A91" s="250"/>
      <c r="B91" s="251"/>
      <c r="C91" s="251"/>
      <c r="D91" s="251"/>
      <c r="E91" s="252"/>
      <c r="F91" s="253"/>
      <c r="G91" s="253"/>
      <c r="H91" s="25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" customHeight="1">
      <c r="A92" s="250"/>
      <c r="B92" s="251"/>
      <c r="C92" s="251"/>
      <c r="D92" s="251"/>
      <c r="E92" s="252"/>
      <c r="F92" s="253"/>
      <c r="G92" s="253"/>
      <c r="H92" s="25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" customHeight="1">
      <c r="A93" s="250"/>
      <c r="B93" s="251"/>
      <c r="C93" s="251"/>
      <c r="D93" s="251"/>
      <c r="E93" s="252"/>
      <c r="F93" s="253"/>
      <c r="G93" s="253"/>
      <c r="H93" s="25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" customHeight="1">
      <c r="A94" s="250"/>
      <c r="B94" s="251"/>
      <c r="C94" s="251"/>
      <c r="D94" s="251"/>
      <c r="E94" s="252"/>
      <c r="F94" s="253"/>
      <c r="G94" s="253"/>
      <c r="H94" s="25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" customHeight="1">
      <c r="A95" s="250"/>
      <c r="B95" s="251"/>
      <c r="C95" s="251"/>
      <c r="D95" s="251"/>
      <c r="E95" s="252"/>
      <c r="F95" s="253"/>
      <c r="G95" s="253"/>
      <c r="H95" s="25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" customHeight="1">
      <c r="A96" s="250"/>
      <c r="B96" s="251"/>
      <c r="C96" s="251"/>
      <c r="D96" s="251"/>
      <c r="E96" s="252"/>
      <c r="F96" s="253"/>
      <c r="G96" s="253"/>
      <c r="H96" s="25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" customHeight="1">
      <c r="A97" s="250"/>
      <c r="B97" s="251"/>
      <c r="C97" s="251"/>
      <c r="D97" s="251"/>
      <c r="E97" s="252"/>
      <c r="F97" s="253"/>
      <c r="G97" s="253"/>
      <c r="H97" s="25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" customHeight="1">
      <c r="A98" s="250"/>
      <c r="B98" s="251"/>
      <c r="C98" s="251"/>
      <c r="D98" s="251"/>
      <c r="E98" s="252"/>
      <c r="F98" s="253"/>
      <c r="G98" s="253"/>
      <c r="H98" s="25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" customHeight="1">
      <c r="A99" s="250"/>
      <c r="B99" s="251"/>
      <c r="C99" s="251"/>
      <c r="D99" s="251"/>
      <c r="E99" s="252"/>
      <c r="F99" s="253"/>
      <c r="G99" s="253"/>
      <c r="H99" s="25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" customHeight="1">
      <c r="A100" s="250"/>
      <c r="B100" s="251"/>
      <c r="C100" s="251"/>
      <c r="D100" s="251"/>
      <c r="E100" s="252"/>
      <c r="F100" s="253"/>
      <c r="G100" s="253"/>
      <c r="H100" s="25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" customHeight="1">
      <c r="A101" s="250"/>
      <c r="B101" s="251"/>
      <c r="C101" s="251"/>
      <c r="D101" s="251"/>
      <c r="E101" s="252"/>
      <c r="F101" s="253"/>
      <c r="G101" s="253"/>
      <c r="H101" s="25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" customHeight="1">
      <c r="A102" s="250"/>
      <c r="B102" s="251"/>
      <c r="C102" s="251"/>
      <c r="D102" s="251"/>
      <c r="E102" s="252"/>
      <c r="F102" s="253"/>
      <c r="G102" s="253"/>
      <c r="H102" s="25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" customHeight="1">
      <c r="A103" s="250"/>
      <c r="B103" s="251"/>
      <c r="C103" s="251"/>
      <c r="D103" s="251"/>
      <c r="E103" s="252"/>
      <c r="F103" s="253"/>
      <c r="G103" s="253"/>
      <c r="H103" s="25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" customHeight="1">
      <c r="A104" s="250"/>
      <c r="B104" s="251"/>
      <c r="C104" s="251"/>
      <c r="D104" s="251"/>
      <c r="E104" s="252"/>
      <c r="F104" s="253"/>
      <c r="G104" s="253"/>
      <c r="H104" s="25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" customHeight="1">
      <c r="A105" s="250"/>
      <c r="B105" s="251"/>
      <c r="C105" s="251"/>
      <c r="D105" s="251"/>
      <c r="E105" s="252"/>
      <c r="F105" s="253"/>
      <c r="G105" s="253"/>
      <c r="H105" s="25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" customHeight="1">
      <c r="A106" s="250"/>
      <c r="B106" s="251"/>
      <c r="C106" s="251"/>
      <c r="D106" s="251"/>
      <c r="E106" s="252"/>
      <c r="F106" s="253"/>
      <c r="G106" s="253"/>
      <c r="H106" s="25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" customHeight="1">
      <c r="A107" s="250"/>
      <c r="B107" s="251"/>
      <c r="C107" s="251"/>
      <c r="D107" s="251"/>
      <c r="E107" s="252"/>
      <c r="F107" s="253"/>
      <c r="G107" s="253"/>
      <c r="H107" s="25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" customHeight="1">
      <c r="A108" s="250"/>
      <c r="B108" s="251"/>
      <c r="C108" s="251"/>
      <c r="D108" s="251"/>
      <c r="E108" s="252"/>
      <c r="F108" s="253"/>
      <c r="G108" s="253"/>
      <c r="H108" s="25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" customHeight="1">
      <c r="A109" s="250"/>
      <c r="B109" s="251"/>
      <c r="C109" s="251"/>
      <c r="D109" s="251"/>
      <c r="E109" s="252"/>
      <c r="F109" s="253"/>
      <c r="G109" s="253"/>
      <c r="H109" s="25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" customHeight="1">
      <c r="A110" s="250"/>
      <c r="B110" s="251"/>
      <c r="C110" s="251"/>
      <c r="D110" s="251"/>
      <c r="E110" s="252"/>
      <c r="F110" s="253"/>
      <c r="G110" s="253"/>
      <c r="H110" s="25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" customHeight="1">
      <c r="A111" s="250"/>
      <c r="B111" s="251"/>
      <c r="C111" s="251"/>
      <c r="D111" s="251"/>
      <c r="E111" s="252"/>
      <c r="F111" s="253"/>
      <c r="G111" s="253"/>
      <c r="H111" s="25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" customHeight="1">
      <c r="A112" s="250"/>
      <c r="B112" s="251"/>
      <c r="C112" s="251"/>
      <c r="D112" s="251"/>
      <c r="E112" s="252"/>
      <c r="F112" s="253"/>
      <c r="G112" s="253"/>
      <c r="H112" s="25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" customHeight="1">
      <c r="A113" s="250"/>
      <c r="B113" s="251"/>
      <c r="C113" s="251"/>
      <c r="D113" s="251"/>
      <c r="E113" s="252"/>
      <c r="F113" s="253"/>
      <c r="G113" s="253"/>
      <c r="H113" s="25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" customHeight="1">
      <c r="A114" s="250"/>
      <c r="B114" s="251"/>
      <c r="C114" s="251"/>
      <c r="D114" s="251"/>
      <c r="E114" s="252"/>
      <c r="F114" s="253"/>
      <c r="G114" s="253"/>
      <c r="H114" s="25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" customHeight="1">
      <c r="A115" s="250"/>
      <c r="B115" s="251"/>
      <c r="C115" s="251"/>
      <c r="D115" s="251"/>
      <c r="E115" s="252"/>
      <c r="F115" s="253"/>
      <c r="G115" s="253"/>
      <c r="H115" s="25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" customHeight="1">
      <c r="A116" s="250"/>
      <c r="B116" s="251"/>
      <c r="C116" s="251"/>
      <c r="D116" s="251"/>
      <c r="E116" s="252"/>
      <c r="F116" s="253"/>
      <c r="G116" s="253"/>
      <c r="H116" s="25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" customHeight="1">
      <c r="A117" s="250"/>
      <c r="B117" s="251"/>
      <c r="C117" s="251"/>
      <c r="D117" s="251"/>
      <c r="E117" s="252"/>
      <c r="F117" s="253"/>
      <c r="G117" s="253"/>
      <c r="H117" s="25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" customHeight="1">
      <c r="A118" s="250"/>
      <c r="B118" s="251"/>
      <c r="C118" s="251"/>
      <c r="D118" s="251"/>
      <c r="E118" s="252"/>
      <c r="F118" s="253"/>
      <c r="G118" s="253"/>
      <c r="H118" s="25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" customHeight="1">
      <c r="A119" s="250"/>
      <c r="B119" s="251"/>
      <c r="C119" s="251"/>
      <c r="D119" s="251"/>
      <c r="E119" s="252"/>
      <c r="F119" s="253"/>
      <c r="G119" s="253"/>
      <c r="H119" s="25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" customHeight="1">
      <c r="A120" s="250"/>
      <c r="B120" s="251"/>
      <c r="C120" s="251"/>
      <c r="D120" s="251"/>
      <c r="E120" s="252"/>
      <c r="F120" s="253"/>
      <c r="G120" s="253"/>
      <c r="H120" s="25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" customHeight="1">
      <c r="A121" s="250"/>
      <c r="B121" s="251"/>
      <c r="C121" s="251"/>
      <c r="D121" s="251"/>
      <c r="E121" s="252"/>
      <c r="F121" s="253"/>
      <c r="G121" s="253"/>
      <c r="H121" s="25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" customHeight="1">
      <c r="A122" s="250"/>
      <c r="B122" s="251"/>
      <c r="C122" s="251"/>
      <c r="D122" s="251"/>
      <c r="E122" s="252"/>
      <c r="F122" s="253"/>
      <c r="G122" s="253"/>
      <c r="H122" s="25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" customHeight="1">
      <c r="A123" s="250"/>
      <c r="B123" s="251"/>
      <c r="C123" s="251"/>
      <c r="D123" s="251"/>
      <c r="E123" s="252"/>
      <c r="F123" s="253"/>
      <c r="G123" s="253"/>
      <c r="H123" s="25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" customHeight="1">
      <c r="A124" s="250"/>
      <c r="B124" s="251"/>
      <c r="C124" s="251"/>
      <c r="D124" s="251"/>
      <c r="E124" s="252"/>
      <c r="F124" s="253"/>
      <c r="G124" s="253"/>
      <c r="H124" s="25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" customHeight="1">
      <c r="A125" s="250"/>
      <c r="B125" s="251"/>
      <c r="C125" s="251"/>
      <c r="D125" s="251"/>
      <c r="E125" s="252"/>
      <c r="F125" s="253"/>
      <c r="G125" s="253"/>
      <c r="H125" s="25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" customHeight="1">
      <c r="A126" s="250"/>
      <c r="B126" s="251"/>
      <c r="C126" s="251"/>
      <c r="D126" s="251"/>
      <c r="E126" s="252"/>
      <c r="F126" s="253"/>
      <c r="G126" s="253"/>
      <c r="H126" s="25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" customHeight="1">
      <c r="A127" s="250"/>
      <c r="B127" s="251"/>
      <c r="C127" s="251"/>
      <c r="D127" s="251"/>
      <c r="E127" s="252"/>
      <c r="F127" s="253"/>
      <c r="G127" s="253"/>
      <c r="H127" s="25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" customHeight="1">
      <c r="A128" s="250"/>
      <c r="B128" s="251"/>
      <c r="C128" s="251"/>
      <c r="D128" s="251"/>
      <c r="E128" s="252"/>
      <c r="F128" s="253"/>
      <c r="G128" s="253"/>
      <c r="H128" s="25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" customHeight="1">
      <c r="A129" s="250"/>
      <c r="B129" s="251"/>
      <c r="C129" s="251"/>
      <c r="D129" s="251"/>
      <c r="E129" s="252"/>
      <c r="F129" s="253"/>
      <c r="G129" s="253"/>
      <c r="H129" s="25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" customHeight="1">
      <c r="A130" s="250"/>
      <c r="B130" s="251"/>
      <c r="C130" s="251"/>
      <c r="D130" s="251"/>
      <c r="E130" s="252"/>
      <c r="F130" s="253"/>
      <c r="G130" s="253"/>
      <c r="H130" s="25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" customHeight="1">
      <c r="A131" s="250"/>
      <c r="B131" s="251"/>
      <c r="C131" s="251"/>
      <c r="D131" s="251"/>
      <c r="E131" s="252"/>
      <c r="F131" s="253"/>
      <c r="G131" s="253"/>
      <c r="H131" s="25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" customHeight="1">
      <c r="A132" s="250"/>
      <c r="B132" s="251"/>
      <c r="C132" s="251"/>
      <c r="D132" s="251"/>
      <c r="E132" s="252"/>
      <c r="F132" s="253"/>
      <c r="G132" s="253"/>
      <c r="H132" s="25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" customHeight="1">
      <c r="A133" s="250"/>
      <c r="B133" s="251"/>
      <c r="C133" s="251"/>
      <c r="D133" s="251"/>
      <c r="E133" s="252"/>
      <c r="F133" s="253"/>
      <c r="G133" s="253"/>
      <c r="H133" s="25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" customHeight="1">
      <c r="A134" s="250"/>
      <c r="B134" s="251"/>
      <c r="C134" s="251"/>
      <c r="D134" s="251"/>
      <c r="E134" s="252"/>
      <c r="F134" s="253"/>
      <c r="G134" s="253"/>
      <c r="H134" s="25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" customHeight="1">
      <c r="A135" s="250"/>
      <c r="B135" s="251"/>
      <c r="C135" s="251"/>
      <c r="D135" s="251"/>
      <c r="E135" s="252"/>
      <c r="F135" s="253"/>
      <c r="G135" s="253"/>
      <c r="H135" s="25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" customHeight="1">
      <c r="A136" s="250"/>
      <c r="B136" s="251"/>
      <c r="C136" s="251"/>
      <c r="D136" s="251"/>
      <c r="E136" s="252"/>
      <c r="F136" s="253"/>
      <c r="G136" s="253"/>
      <c r="H136" s="25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" customHeight="1">
      <c r="A137" s="250"/>
      <c r="B137" s="251"/>
      <c r="C137" s="251"/>
      <c r="D137" s="251"/>
      <c r="E137" s="252"/>
      <c r="F137" s="253"/>
      <c r="G137" s="253"/>
      <c r="H137" s="25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" customHeight="1">
      <c r="A138" s="250"/>
      <c r="B138" s="251"/>
      <c r="C138" s="251"/>
      <c r="D138" s="251"/>
      <c r="E138" s="252"/>
      <c r="F138" s="253"/>
      <c r="G138" s="253"/>
      <c r="H138" s="25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" customHeight="1">
      <c r="A139" s="250"/>
      <c r="B139" s="251"/>
      <c r="C139" s="251"/>
      <c r="D139" s="251"/>
      <c r="E139" s="252"/>
      <c r="F139" s="253"/>
      <c r="G139" s="253"/>
      <c r="H139" s="25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" customHeight="1">
      <c r="A140" s="250"/>
      <c r="B140" s="251"/>
      <c r="C140" s="251"/>
      <c r="D140" s="251"/>
      <c r="E140" s="252"/>
      <c r="F140" s="253"/>
      <c r="G140" s="253"/>
      <c r="H140" s="25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" customHeight="1">
      <c r="A141" s="250"/>
      <c r="B141" s="251"/>
      <c r="C141" s="251"/>
      <c r="D141" s="251"/>
      <c r="E141" s="252"/>
      <c r="F141" s="253"/>
      <c r="G141" s="253"/>
      <c r="H141" s="25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" customHeight="1">
      <c r="A142" s="250"/>
      <c r="B142" s="251"/>
      <c r="C142" s="251"/>
      <c r="D142" s="251"/>
      <c r="E142" s="252"/>
      <c r="F142" s="253"/>
      <c r="G142" s="253"/>
      <c r="H142" s="25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" customHeight="1">
      <c r="A143" s="250"/>
      <c r="B143" s="251"/>
      <c r="C143" s="251"/>
      <c r="D143" s="251"/>
      <c r="E143" s="252"/>
      <c r="F143" s="253"/>
      <c r="G143" s="253"/>
      <c r="H143" s="25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" customHeight="1">
      <c r="A144" s="250"/>
      <c r="B144" s="251"/>
      <c r="C144" s="251"/>
      <c r="D144" s="251"/>
      <c r="E144" s="252"/>
      <c r="F144" s="253"/>
      <c r="G144" s="253"/>
      <c r="H144" s="25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" customHeight="1">
      <c r="A145" s="250"/>
      <c r="B145" s="251"/>
      <c r="C145" s="251"/>
      <c r="D145" s="251"/>
      <c r="E145" s="252"/>
      <c r="F145" s="253"/>
      <c r="G145" s="253"/>
      <c r="H145" s="25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" customHeight="1">
      <c r="A146" s="250"/>
      <c r="B146" s="251"/>
      <c r="C146" s="251"/>
      <c r="D146" s="251"/>
      <c r="E146" s="252"/>
      <c r="F146" s="253"/>
      <c r="G146" s="253"/>
      <c r="H146" s="25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" customHeight="1">
      <c r="A147" s="250"/>
      <c r="B147" s="251"/>
      <c r="C147" s="251"/>
      <c r="D147" s="251"/>
      <c r="E147" s="252"/>
      <c r="F147" s="253"/>
      <c r="G147" s="253"/>
      <c r="H147" s="25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" customHeight="1">
      <c r="A148" s="250"/>
      <c r="B148" s="251"/>
      <c r="C148" s="251"/>
      <c r="D148" s="251"/>
      <c r="E148" s="252"/>
      <c r="F148" s="253"/>
      <c r="G148" s="253"/>
      <c r="H148" s="25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" customHeight="1">
      <c r="A149" s="250"/>
      <c r="B149" s="251"/>
      <c r="C149" s="251"/>
      <c r="D149" s="251"/>
      <c r="E149" s="252"/>
      <c r="F149" s="253"/>
      <c r="G149" s="253"/>
      <c r="H149" s="25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" customHeight="1">
      <c r="A150" s="250"/>
      <c r="B150" s="251"/>
      <c r="C150" s="251"/>
      <c r="D150" s="251"/>
      <c r="E150" s="252"/>
      <c r="F150" s="253"/>
      <c r="G150" s="253"/>
      <c r="H150" s="25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" customHeight="1">
      <c r="A151" s="250"/>
      <c r="B151" s="251"/>
      <c r="C151" s="251"/>
      <c r="D151" s="251"/>
      <c r="E151" s="252"/>
      <c r="F151" s="253"/>
      <c r="G151" s="253"/>
      <c r="H151" s="25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" customHeight="1">
      <c r="A152" s="250"/>
      <c r="B152" s="251"/>
      <c r="C152" s="251"/>
      <c r="D152" s="251"/>
      <c r="E152" s="252"/>
      <c r="F152" s="253"/>
      <c r="G152" s="253"/>
      <c r="H152" s="25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250"/>
      <c r="B153" s="251"/>
      <c r="C153" s="251"/>
      <c r="D153" s="251"/>
      <c r="E153" s="252"/>
      <c r="F153" s="253"/>
      <c r="G153" s="253"/>
      <c r="H153" s="25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250"/>
      <c r="B154" s="251"/>
      <c r="C154" s="251"/>
      <c r="D154" s="251"/>
      <c r="E154" s="252"/>
      <c r="F154" s="253"/>
      <c r="G154" s="253"/>
      <c r="H154" s="25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250"/>
      <c r="B155" s="251"/>
      <c r="C155" s="251"/>
      <c r="D155" s="251"/>
      <c r="E155" s="252"/>
      <c r="F155" s="253"/>
      <c r="G155" s="253"/>
      <c r="H155" s="25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250"/>
      <c r="B156" s="251"/>
      <c r="C156" s="251"/>
      <c r="D156" s="251"/>
      <c r="E156" s="252"/>
      <c r="F156" s="253"/>
      <c r="G156" s="253"/>
      <c r="H156" s="25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250"/>
      <c r="B157" s="251"/>
      <c r="C157" s="251"/>
      <c r="D157" s="251"/>
      <c r="E157" s="252"/>
      <c r="F157" s="253"/>
      <c r="G157" s="253"/>
      <c r="H157" s="25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250"/>
      <c r="B158" s="251"/>
      <c r="C158" s="251"/>
      <c r="D158" s="251"/>
      <c r="E158" s="252"/>
      <c r="F158" s="253"/>
      <c r="G158" s="253"/>
      <c r="H158" s="25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250"/>
      <c r="B159" s="251"/>
      <c r="C159" s="251"/>
      <c r="D159" s="251"/>
      <c r="E159" s="252"/>
      <c r="F159" s="253"/>
      <c r="G159" s="253"/>
      <c r="H159" s="25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250"/>
      <c r="B160" s="251"/>
      <c r="C160" s="251"/>
      <c r="D160" s="251"/>
      <c r="E160" s="252"/>
      <c r="F160" s="253"/>
      <c r="G160" s="253"/>
      <c r="H160" s="25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250"/>
      <c r="B161" s="251"/>
      <c r="C161" s="251"/>
      <c r="D161" s="251"/>
      <c r="E161" s="252"/>
      <c r="F161" s="253"/>
      <c r="G161" s="253"/>
      <c r="H161" s="25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250"/>
      <c r="B162" s="251"/>
      <c r="C162" s="251"/>
      <c r="D162" s="251"/>
      <c r="E162" s="252"/>
      <c r="F162" s="253"/>
      <c r="G162" s="253"/>
      <c r="H162" s="25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250"/>
      <c r="B163" s="251"/>
      <c r="C163" s="251"/>
      <c r="D163" s="251"/>
      <c r="E163" s="252"/>
      <c r="F163" s="253"/>
      <c r="G163" s="253"/>
      <c r="H163" s="25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250"/>
      <c r="B164" s="251"/>
      <c r="C164" s="251"/>
      <c r="D164" s="251"/>
      <c r="E164" s="252"/>
      <c r="F164" s="253"/>
      <c r="G164" s="253"/>
      <c r="H164" s="25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250"/>
      <c r="B165" s="251"/>
      <c r="C165" s="251"/>
      <c r="D165" s="251"/>
      <c r="E165" s="252"/>
      <c r="F165" s="253"/>
      <c r="G165" s="253"/>
      <c r="H165" s="25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250"/>
      <c r="B166" s="251"/>
      <c r="C166" s="251"/>
      <c r="D166" s="251"/>
      <c r="E166" s="252"/>
      <c r="F166" s="253"/>
      <c r="G166" s="253"/>
      <c r="H166" s="25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250"/>
      <c r="B167" s="251"/>
      <c r="C167" s="251"/>
      <c r="D167" s="251"/>
      <c r="E167" s="252"/>
      <c r="F167" s="253"/>
      <c r="G167" s="253"/>
      <c r="H167" s="25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250"/>
      <c r="B168" s="251"/>
      <c r="C168" s="251"/>
      <c r="D168" s="251"/>
      <c r="E168" s="252"/>
      <c r="F168" s="253"/>
      <c r="G168" s="253"/>
      <c r="H168" s="25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250"/>
      <c r="B169" s="251"/>
      <c r="C169" s="251"/>
      <c r="D169" s="251"/>
      <c r="E169" s="252"/>
      <c r="F169" s="253"/>
      <c r="G169" s="253"/>
      <c r="H169" s="25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250"/>
      <c r="B170" s="251"/>
      <c r="C170" s="251"/>
      <c r="D170" s="251"/>
      <c r="E170" s="252"/>
      <c r="F170" s="253"/>
      <c r="G170" s="253"/>
      <c r="H170" s="25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250"/>
      <c r="B171" s="251"/>
      <c r="C171" s="251"/>
      <c r="D171" s="251"/>
      <c r="E171" s="252"/>
      <c r="F171" s="253"/>
      <c r="G171" s="253"/>
      <c r="H171" s="25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250"/>
      <c r="B172" s="251"/>
      <c r="C172" s="251"/>
      <c r="D172" s="251"/>
      <c r="E172" s="252"/>
      <c r="F172" s="253"/>
      <c r="G172" s="253"/>
      <c r="H172" s="25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250"/>
      <c r="B173" s="251"/>
      <c r="C173" s="251"/>
      <c r="D173" s="251"/>
      <c r="E173" s="252"/>
      <c r="F173" s="253"/>
      <c r="G173" s="253"/>
      <c r="H173" s="25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250"/>
      <c r="B174" s="251"/>
      <c r="C174" s="251"/>
      <c r="D174" s="251"/>
      <c r="E174" s="252"/>
      <c r="F174" s="253"/>
      <c r="G174" s="253"/>
      <c r="H174" s="25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250"/>
      <c r="B175" s="251"/>
      <c r="C175" s="251"/>
      <c r="D175" s="251"/>
      <c r="E175" s="252"/>
      <c r="F175" s="253"/>
      <c r="G175" s="253"/>
      <c r="H175" s="25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250"/>
      <c r="B176" s="251"/>
      <c r="C176" s="251"/>
      <c r="D176" s="251"/>
      <c r="E176" s="252"/>
      <c r="F176" s="253"/>
      <c r="G176" s="253"/>
      <c r="H176" s="25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250"/>
      <c r="B177" s="251"/>
      <c r="C177" s="251"/>
      <c r="D177" s="251"/>
      <c r="E177" s="252"/>
      <c r="F177" s="253"/>
      <c r="G177" s="253"/>
      <c r="H177" s="25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250"/>
      <c r="B178" s="251"/>
      <c r="C178" s="251"/>
      <c r="D178" s="251"/>
      <c r="E178" s="252"/>
      <c r="F178" s="253"/>
      <c r="G178" s="253"/>
      <c r="H178" s="25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250"/>
      <c r="B179" s="251"/>
      <c r="C179" s="251"/>
      <c r="D179" s="251"/>
      <c r="E179" s="252"/>
      <c r="F179" s="253"/>
      <c r="G179" s="253"/>
      <c r="H179" s="25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250"/>
      <c r="B180" s="251"/>
      <c r="C180" s="251"/>
      <c r="D180" s="251"/>
      <c r="E180" s="252"/>
      <c r="F180" s="253"/>
      <c r="G180" s="253"/>
      <c r="H180" s="25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250"/>
      <c r="B181" s="251"/>
      <c r="C181" s="251"/>
      <c r="D181" s="251"/>
      <c r="E181" s="252"/>
      <c r="F181" s="253"/>
      <c r="G181" s="253"/>
      <c r="H181" s="25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250"/>
      <c r="B182" s="251"/>
      <c r="C182" s="251"/>
      <c r="D182" s="251"/>
      <c r="E182" s="252"/>
      <c r="F182" s="253"/>
      <c r="G182" s="253"/>
      <c r="H182" s="25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250"/>
      <c r="B183" s="251"/>
      <c r="C183" s="251"/>
      <c r="D183" s="251"/>
      <c r="E183" s="252"/>
      <c r="F183" s="253"/>
      <c r="G183" s="253"/>
      <c r="H183" s="25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250"/>
      <c r="B184" s="251"/>
      <c r="C184" s="251"/>
      <c r="D184" s="251"/>
      <c r="E184" s="252"/>
      <c r="F184" s="253"/>
      <c r="G184" s="253"/>
      <c r="H184" s="25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250"/>
      <c r="B185" s="251"/>
      <c r="C185" s="251"/>
      <c r="D185" s="251"/>
      <c r="E185" s="252"/>
      <c r="F185" s="253"/>
      <c r="G185" s="253"/>
      <c r="H185" s="25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250"/>
      <c r="B186" s="251"/>
      <c r="C186" s="251"/>
      <c r="D186" s="251"/>
      <c r="E186" s="252"/>
      <c r="F186" s="253"/>
      <c r="G186" s="253"/>
      <c r="H186" s="25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250"/>
      <c r="B187" s="251"/>
      <c r="C187" s="251"/>
      <c r="D187" s="251"/>
      <c r="E187" s="252"/>
      <c r="F187" s="253"/>
      <c r="G187" s="253"/>
      <c r="H187" s="25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250"/>
      <c r="B188" s="251"/>
      <c r="C188" s="251"/>
      <c r="D188" s="251"/>
      <c r="E188" s="252"/>
      <c r="F188" s="253"/>
      <c r="G188" s="253"/>
      <c r="H188" s="25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250"/>
      <c r="B189" s="251"/>
      <c r="C189" s="251"/>
      <c r="D189" s="251"/>
      <c r="E189" s="252"/>
      <c r="F189" s="253"/>
      <c r="G189" s="253"/>
      <c r="H189" s="25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250"/>
      <c r="B190" s="251"/>
      <c r="C190" s="251"/>
      <c r="D190" s="251"/>
      <c r="E190" s="252"/>
      <c r="F190" s="253"/>
      <c r="G190" s="253"/>
      <c r="H190" s="25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250"/>
      <c r="B191" s="251"/>
      <c r="C191" s="251"/>
      <c r="D191" s="251"/>
      <c r="E191" s="252"/>
      <c r="F191" s="253"/>
      <c r="G191" s="253"/>
      <c r="H191" s="25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250"/>
      <c r="B192" s="251"/>
      <c r="C192" s="251"/>
      <c r="D192" s="251"/>
      <c r="E192" s="252"/>
      <c r="F192" s="253"/>
      <c r="G192" s="253"/>
      <c r="H192" s="25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250"/>
      <c r="B193" s="251"/>
      <c r="C193" s="251"/>
      <c r="D193" s="251"/>
      <c r="E193" s="252"/>
      <c r="F193" s="253"/>
      <c r="G193" s="253"/>
      <c r="H193" s="25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250"/>
      <c r="B194" s="251"/>
      <c r="C194" s="251"/>
      <c r="D194" s="251"/>
      <c r="E194" s="252"/>
      <c r="F194" s="253"/>
      <c r="G194" s="253"/>
      <c r="H194" s="25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250"/>
      <c r="B195" s="251"/>
      <c r="C195" s="251"/>
      <c r="D195" s="251"/>
      <c r="E195" s="252"/>
      <c r="F195" s="253"/>
      <c r="G195" s="253"/>
      <c r="H195" s="25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250"/>
      <c r="B196" s="251"/>
      <c r="C196" s="251"/>
      <c r="D196" s="251"/>
      <c r="E196" s="252"/>
      <c r="F196" s="253"/>
      <c r="G196" s="253"/>
      <c r="H196" s="25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250"/>
      <c r="B197" s="251"/>
      <c r="C197" s="251"/>
      <c r="D197" s="251"/>
      <c r="E197" s="252"/>
      <c r="F197" s="253"/>
      <c r="G197" s="253"/>
      <c r="H197" s="25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250"/>
      <c r="B198" s="251"/>
      <c r="C198" s="251"/>
      <c r="D198" s="251"/>
      <c r="E198" s="252"/>
      <c r="F198" s="253"/>
      <c r="G198" s="253"/>
      <c r="H198" s="25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250"/>
      <c r="B199" s="251"/>
      <c r="C199" s="251"/>
      <c r="D199" s="251"/>
      <c r="E199" s="252"/>
      <c r="F199" s="253"/>
      <c r="G199" s="253"/>
      <c r="H199" s="25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250"/>
      <c r="B200" s="251"/>
      <c r="C200" s="251"/>
      <c r="D200" s="251"/>
      <c r="E200" s="252"/>
      <c r="F200" s="253"/>
      <c r="G200" s="253"/>
      <c r="H200" s="25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250"/>
      <c r="B201" s="251"/>
      <c r="C201" s="251"/>
      <c r="D201" s="251"/>
      <c r="E201" s="252"/>
      <c r="F201" s="253"/>
      <c r="G201" s="253"/>
      <c r="H201" s="25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250"/>
      <c r="B202" s="251"/>
      <c r="C202" s="251"/>
      <c r="D202" s="251"/>
      <c r="E202" s="252"/>
      <c r="F202" s="253"/>
      <c r="G202" s="253"/>
      <c r="H202" s="25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250"/>
      <c r="B203" s="251"/>
      <c r="C203" s="251"/>
      <c r="D203" s="251"/>
      <c r="E203" s="252"/>
      <c r="F203" s="253"/>
      <c r="G203" s="253"/>
      <c r="H203" s="25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250"/>
      <c r="B204" s="251"/>
      <c r="C204" s="251"/>
      <c r="D204" s="251"/>
      <c r="E204" s="252"/>
      <c r="F204" s="253"/>
      <c r="G204" s="253"/>
      <c r="H204" s="25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250"/>
      <c r="B205" s="251"/>
      <c r="C205" s="251"/>
      <c r="D205" s="251"/>
      <c r="E205" s="252"/>
      <c r="F205" s="253"/>
      <c r="G205" s="253"/>
      <c r="H205" s="25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250"/>
      <c r="B206" s="251"/>
      <c r="C206" s="251"/>
      <c r="D206" s="251"/>
      <c r="E206" s="252"/>
      <c r="F206" s="253"/>
      <c r="G206" s="253"/>
      <c r="H206" s="25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250"/>
      <c r="B207" s="251"/>
      <c r="C207" s="251"/>
      <c r="D207" s="251"/>
      <c r="E207" s="252"/>
      <c r="F207" s="253"/>
      <c r="G207" s="253"/>
      <c r="H207" s="25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250"/>
      <c r="B208" s="251"/>
      <c r="C208" s="251"/>
      <c r="D208" s="251"/>
      <c r="E208" s="252"/>
      <c r="F208" s="253"/>
      <c r="G208" s="253"/>
      <c r="H208" s="25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250"/>
      <c r="B209" s="251"/>
      <c r="C209" s="251"/>
      <c r="D209" s="251"/>
      <c r="E209" s="252"/>
      <c r="F209" s="253"/>
      <c r="G209" s="253"/>
      <c r="H209" s="25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250"/>
      <c r="B210" s="251"/>
      <c r="C210" s="251"/>
      <c r="D210" s="251"/>
      <c r="E210" s="252"/>
      <c r="F210" s="253"/>
      <c r="G210" s="253"/>
      <c r="H210" s="25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250"/>
      <c r="B211" s="251"/>
      <c r="C211" s="251"/>
      <c r="D211" s="251"/>
      <c r="E211" s="252"/>
      <c r="F211" s="253"/>
      <c r="G211" s="253"/>
      <c r="H211" s="25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250"/>
      <c r="B212" s="251"/>
      <c r="C212" s="251"/>
      <c r="D212" s="251"/>
      <c r="E212" s="252"/>
      <c r="F212" s="253"/>
      <c r="G212" s="253"/>
      <c r="H212" s="25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250"/>
      <c r="B213" s="251"/>
      <c r="C213" s="251"/>
      <c r="D213" s="251"/>
      <c r="E213" s="252"/>
      <c r="F213" s="253"/>
      <c r="G213" s="253"/>
      <c r="H213" s="25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250"/>
      <c r="B214" s="251"/>
      <c r="C214" s="251"/>
      <c r="D214" s="251"/>
      <c r="E214" s="252"/>
      <c r="F214" s="253"/>
      <c r="G214" s="253"/>
      <c r="H214" s="25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250"/>
      <c r="B215" s="251"/>
      <c r="C215" s="251"/>
      <c r="D215" s="251"/>
      <c r="E215" s="252"/>
      <c r="F215" s="253"/>
      <c r="G215" s="253"/>
      <c r="H215" s="25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250"/>
      <c r="B216" s="251"/>
      <c r="C216" s="251"/>
      <c r="D216" s="251"/>
      <c r="E216" s="252"/>
      <c r="F216" s="253"/>
      <c r="G216" s="253"/>
      <c r="H216" s="25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250"/>
      <c r="B217" s="251"/>
      <c r="C217" s="251"/>
      <c r="D217" s="251"/>
      <c r="E217" s="252"/>
      <c r="F217" s="253"/>
      <c r="G217" s="253"/>
      <c r="H217" s="25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250"/>
      <c r="B218" s="251"/>
      <c r="C218" s="251"/>
      <c r="D218" s="251"/>
      <c r="E218" s="252"/>
      <c r="F218" s="253"/>
      <c r="G218" s="253"/>
      <c r="H218" s="25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250"/>
      <c r="B219" s="251"/>
      <c r="C219" s="251"/>
      <c r="D219" s="251"/>
      <c r="E219" s="252"/>
      <c r="F219" s="253"/>
      <c r="G219" s="253"/>
      <c r="H219" s="25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250"/>
      <c r="B220" s="251"/>
      <c r="C220" s="251"/>
      <c r="D220" s="251"/>
      <c r="E220" s="252"/>
      <c r="F220" s="253"/>
      <c r="G220" s="253"/>
      <c r="H220" s="25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250"/>
      <c r="B221" s="251"/>
      <c r="C221" s="251"/>
      <c r="D221" s="251"/>
      <c r="E221" s="252"/>
      <c r="F221" s="253"/>
      <c r="G221" s="253"/>
      <c r="H221" s="25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250"/>
      <c r="B222" s="251"/>
      <c r="C222" s="251"/>
      <c r="D222" s="251"/>
      <c r="E222" s="252"/>
      <c r="F222" s="253"/>
      <c r="G222" s="253"/>
      <c r="H222" s="25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250"/>
      <c r="B223" s="251"/>
      <c r="C223" s="251"/>
      <c r="D223" s="251"/>
      <c r="E223" s="252"/>
      <c r="F223" s="253"/>
      <c r="G223" s="253"/>
      <c r="H223" s="25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250"/>
      <c r="B224" s="251"/>
      <c r="C224" s="251"/>
      <c r="D224" s="251"/>
      <c r="E224" s="252"/>
      <c r="F224" s="253"/>
      <c r="G224" s="253"/>
      <c r="H224" s="25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250"/>
      <c r="B225" s="251"/>
      <c r="C225" s="251"/>
      <c r="D225" s="251"/>
      <c r="E225" s="252"/>
      <c r="F225" s="253"/>
      <c r="G225" s="253"/>
      <c r="H225" s="25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250"/>
      <c r="B226" s="251"/>
      <c r="C226" s="251"/>
      <c r="D226" s="251"/>
      <c r="E226" s="252"/>
      <c r="F226" s="253"/>
      <c r="G226" s="253"/>
      <c r="H226" s="25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250"/>
      <c r="B227" s="251"/>
      <c r="C227" s="251"/>
      <c r="D227" s="251"/>
      <c r="E227" s="252"/>
      <c r="F227" s="253"/>
      <c r="G227" s="253"/>
      <c r="H227" s="25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250"/>
      <c r="B228" s="251"/>
      <c r="C228" s="251"/>
      <c r="D228" s="251"/>
      <c r="E228" s="252"/>
      <c r="F228" s="253"/>
      <c r="G228" s="253"/>
      <c r="H228" s="25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250"/>
      <c r="B229" s="251"/>
      <c r="C229" s="251"/>
      <c r="D229" s="251"/>
      <c r="E229" s="252"/>
      <c r="F229" s="253"/>
      <c r="G229" s="253"/>
      <c r="H229" s="25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250"/>
      <c r="B230" s="251"/>
      <c r="C230" s="251"/>
      <c r="D230" s="251"/>
      <c r="E230" s="252"/>
      <c r="F230" s="253"/>
      <c r="G230" s="253"/>
      <c r="H230" s="25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250"/>
      <c r="B231" s="251"/>
      <c r="C231" s="251"/>
      <c r="D231" s="251"/>
      <c r="E231" s="252"/>
      <c r="F231" s="253"/>
      <c r="G231" s="253"/>
      <c r="H231" s="25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250"/>
      <c r="B232" s="251"/>
      <c r="C232" s="251"/>
      <c r="D232" s="251"/>
      <c r="E232" s="252"/>
      <c r="F232" s="253"/>
      <c r="G232" s="253"/>
      <c r="H232" s="25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250"/>
      <c r="B233" s="251"/>
      <c r="C233" s="251"/>
      <c r="D233" s="251"/>
      <c r="E233" s="252"/>
      <c r="F233" s="253"/>
      <c r="G233" s="253"/>
      <c r="H233" s="25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250"/>
      <c r="B234" s="251"/>
      <c r="C234" s="251"/>
      <c r="D234" s="251"/>
      <c r="E234" s="252"/>
      <c r="F234" s="253"/>
      <c r="G234" s="253"/>
      <c r="H234" s="25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250"/>
      <c r="B235" s="251"/>
      <c r="C235" s="251"/>
      <c r="D235" s="251"/>
      <c r="E235" s="252"/>
      <c r="F235" s="253"/>
      <c r="G235" s="253"/>
      <c r="H235" s="25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250"/>
      <c r="B236" s="251"/>
      <c r="C236" s="251"/>
      <c r="D236" s="251"/>
      <c r="E236" s="252"/>
      <c r="F236" s="253"/>
      <c r="G236" s="253"/>
      <c r="H236" s="25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250"/>
      <c r="B237" s="251"/>
      <c r="C237" s="251"/>
      <c r="D237" s="251"/>
      <c r="E237" s="252"/>
      <c r="F237" s="253"/>
      <c r="G237" s="253"/>
      <c r="H237" s="25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250"/>
      <c r="B238" s="251"/>
      <c r="C238" s="251"/>
      <c r="D238" s="251"/>
      <c r="E238" s="252"/>
      <c r="F238" s="253"/>
      <c r="G238" s="253"/>
      <c r="H238" s="25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250"/>
      <c r="B239" s="251"/>
      <c r="C239" s="251"/>
      <c r="D239" s="251"/>
      <c r="E239" s="252"/>
      <c r="F239" s="253"/>
      <c r="G239" s="253"/>
      <c r="H239" s="25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250"/>
      <c r="B240" s="251"/>
      <c r="C240" s="251"/>
      <c r="D240" s="251"/>
      <c r="E240" s="252"/>
      <c r="F240" s="253"/>
      <c r="G240" s="253"/>
      <c r="H240" s="25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250"/>
      <c r="B241" s="251"/>
      <c r="C241" s="251"/>
      <c r="D241" s="251"/>
      <c r="E241" s="252"/>
      <c r="F241" s="253"/>
      <c r="G241" s="253"/>
      <c r="H241" s="25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250"/>
      <c r="B242" s="251"/>
      <c r="C242" s="251"/>
      <c r="D242" s="251"/>
      <c r="E242" s="252"/>
      <c r="F242" s="253"/>
      <c r="G242" s="253"/>
      <c r="H242" s="25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250"/>
      <c r="B243" s="251"/>
      <c r="C243" s="251"/>
      <c r="D243" s="251"/>
      <c r="E243" s="252"/>
      <c r="F243" s="253"/>
      <c r="G243" s="253"/>
      <c r="H243" s="25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250"/>
      <c r="B244" s="251"/>
      <c r="C244" s="251"/>
      <c r="D244" s="251"/>
      <c r="E244" s="252"/>
      <c r="F244" s="253"/>
      <c r="G244" s="253"/>
      <c r="H244" s="25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250"/>
      <c r="B245" s="251"/>
      <c r="C245" s="251"/>
      <c r="D245" s="251"/>
      <c r="E245" s="252"/>
      <c r="F245" s="253"/>
      <c r="G245" s="253"/>
      <c r="H245" s="25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250"/>
      <c r="B246" s="251"/>
      <c r="C246" s="251"/>
      <c r="D246" s="251"/>
      <c r="E246" s="252"/>
      <c r="F246" s="253"/>
      <c r="G246" s="253"/>
      <c r="H246" s="25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250"/>
      <c r="B247" s="251"/>
      <c r="C247" s="251"/>
      <c r="D247" s="251"/>
      <c r="E247" s="252"/>
      <c r="F247" s="253"/>
      <c r="G247" s="253"/>
      <c r="H247" s="25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250"/>
      <c r="B248" s="251"/>
      <c r="C248" s="251"/>
      <c r="D248" s="251"/>
      <c r="E248" s="252"/>
      <c r="F248" s="253"/>
      <c r="G248" s="253"/>
      <c r="H248" s="25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250"/>
      <c r="B249" s="251"/>
      <c r="C249" s="251"/>
      <c r="D249" s="251"/>
      <c r="E249" s="252"/>
      <c r="F249" s="253"/>
      <c r="G249" s="253"/>
      <c r="H249" s="25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250"/>
      <c r="B250" s="251"/>
      <c r="C250" s="251"/>
      <c r="D250" s="251"/>
      <c r="E250" s="252"/>
      <c r="F250" s="253"/>
      <c r="G250" s="253"/>
      <c r="H250" s="25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250"/>
      <c r="B251" s="251"/>
      <c r="C251" s="251"/>
      <c r="D251" s="251"/>
      <c r="E251" s="252"/>
      <c r="F251" s="253"/>
      <c r="G251" s="253"/>
      <c r="H251" s="25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250"/>
      <c r="B252" s="251"/>
      <c r="C252" s="251"/>
      <c r="D252" s="251"/>
      <c r="E252" s="252"/>
      <c r="F252" s="253"/>
      <c r="G252" s="253"/>
      <c r="H252" s="25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250"/>
      <c r="B253" s="251"/>
      <c r="C253" s="251"/>
      <c r="D253" s="251"/>
      <c r="E253" s="252"/>
      <c r="F253" s="253"/>
      <c r="G253" s="253"/>
      <c r="H253" s="25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250"/>
      <c r="B254" s="251"/>
      <c r="C254" s="251"/>
      <c r="D254" s="251"/>
      <c r="E254" s="252"/>
      <c r="F254" s="253"/>
      <c r="G254" s="253"/>
      <c r="H254" s="25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250"/>
      <c r="B255" s="251"/>
      <c r="C255" s="251"/>
      <c r="D255" s="251"/>
      <c r="E255" s="252"/>
      <c r="F255" s="253"/>
      <c r="G255" s="253"/>
      <c r="H255" s="25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250"/>
      <c r="B256" s="251"/>
      <c r="C256" s="251"/>
      <c r="D256" s="251"/>
      <c r="E256" s="252"/>
      <c r="F256" s="253"/>
      <c r="G256" s="253"/>
      <c r="H256" s="25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250"/>
      <c r="B257" s="251"/>
      <c r="C257" s="251"/>
      <c r="D257" s="251"/>
      <c r="E257" s="252"/>
      <c r="F257" s="253"/>
      <c r="G257" s="253"/>
      <c r="H257" s="25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250"/>
      <c r="B258" s="251"/>
      <c r="C258" s="251"/>
      <c r="D258" s="251"/>
      <c r="E258" s="252"/>
      <c r="F258" s="253"/>
      <c r="G258" s="253"/>
      <c r="H258" s="25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250"/>
      <c r="B259" s="251"/>
      <c r="C259" s="251"/>
      <c r="D259" s="251"/>
      <c r="E259" s="252"/>
      <c r="F259" s="253"/>
      <c r="G259" s="253"/>
      <c r="H259" s="25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250"/>
      <c r="B260" s="251"/>
      <c r="C260" s="251"/>
      <c r="D260" s="251"/>
      <c r="E260" s="252"/>
      <c r="F260" s="253"/>
      <c r="G260" s="253"/>
      <c r="H260" s="25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250"/>
      <c r="B261" s="251"/>
      <c r="C261" s="251"/>
      <c r="D261" s="251"/>
      <c r="E261" s="252"/>
      <c r="F261" s="253"/>
      <c r="G261" s="253"/>
      <c r="H261" s="25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250"/>
      <c r="B262" s="251"/>
      <c r="C262" s="251"/>
      <c r="D262" s="251"/>
      <c r="E262" s="252"/>
      <c r="F262" s="253"/>
      <c r="G262" s="253"/>
      <c r="H262" s="25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250"/>
      <c r="B263" s="251"/>
      <c r="C263" s="251"/>
      <c r="D263" s="251"/>
      <c r="E263" s="252"/>
      <c r="F263" s="253"/>
      <c r="G263" s="253"/>
      <c r="H263" s="25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250"/>
      <c r="B264" s="251"/>
      <c r="C264" s="251"/>
      <c r="D264" s="251"/>
      <c r="E264" s="252"/>
      <c r="F264" s="253"/>
      <c r="G264" s="253"/>
      <c r="H264" s="25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250"/>
      <c r="B265" s="251"/>
      <c r="C265" s="251"/>
      <c r="D265" s="251"/>
      <c r="E265" s="252"/>
      <c r="F265" s="253"/>
      <c r="G265" s="253"/>
      <c r="H265" s="25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250"/>
      <c r="B266" s="251"/>
      <c r="C266" s="251"/>
      <c r="D266" s="251"/>
      <c r="E266" s="252"/>
      <c r="F266" s="253"/>
      <c r="G266" s="253"/>
      <c r="H266" s="25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250"/>
      <c r="B267" s="251"/>
      <c r="C267" s="251"/>
      <c r="D267" s="251"/>
      <c r="E267" s="252"/>
      <c r="F267" s="253"/>
      <c r="G267" s="253"/>
      <c r="H267" s="25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250"/>
      <c r="B268" s="251"/>
      <c r="C268" s="251"/>
      <c r="D268" s="251"/>
      <c r="E268" s="252"/>
      <c r="F268" s="253"/>
      <c r="G268" s="253"/>
      <c r="H268" s="25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250"/>
      <c r="B269" s="251"/>
      <c r="C269" s="251"/>
      <c r="D269" s="251"/>
      <c r="E269" s="252"/>
      <c r="F269" s="253"/>
      <c r="G269" s="253"/>
      <c r="H269" s="25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250"/>
      <c r="B270" s="251"/>
      <c r="C270" s="251"/>
      <c r="D270" s="251"/>
      <c r="E270" s="252"/>
      <c r="F270" s="253"/>
      <c r="G270" s="253"/>
      <c r="H270" s="25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250"/>
      <c r="B271" s="251"/>
      <c r="C271" s="251"/>
      <c r="D271" s="251"/>
      <c r="E271" s="252"/>
      <c r="F271" s="253"/>
      <c r="G271" s="253"/>
      <c r="H271" s="25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250"/>
      <c r="B272" s="251"/>
      <c r="C272" s="251"/>
      <c r="D272" s="251"/>
      <c r="E272" s="252"/>
      <c r="F272" s="253"/>
      <c r="G272" s="253"/>
      <c r="H272" s="25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250"/>
      <c r="B273" s="251"/>
      <c r="C273" s="251"/>
      <c r="D273" s="251"/>
      <c r="E273" s="252"/>
      <c r="F273" s="253"/>
      <c r="G273" s="253"/>
      <c r="H273" s="252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250"/>
      <c r="B274" s="251"/>
      <c r="C274" s="251"/>
      <c r="D274" s="251"/>
      <c r="E274" s="252"/>
      <c r="F274" s="253"/>
      <c r="G274" s="253"/>
      <c r="H274" s="25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250"/>
      <c r="B275" s="251"/>
      <c r="C275" s="251"/>
      <c r="D275" s="251"/>
      <c r="E275" s="252"/>
      <c r="F275" s="253"/>
      <c r="G275" s="253"/>
      <c r="H275" s="25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250"/>
      <c r="B276" s="251"/>
      <c r="C276" s="251"/>
      <c r="D276" s="251"/>
      <c r="E276" s="252"/>
      <c r="F276" s="253"/>
      <c r="G276" s="253"/>
      <c r="H276" s="25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250"/>
      <c r="B277" s="251"/>
      <c r="C277" s="251"/>
      <c r="D277" s="251"/>
      <c r="E277" s="252"/>
      <c r="F277" s="253"/>
      <c r="G277" s="253"/>
      <c r="H277" s="25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250"/>
      <c r="B278" s="251"/>
      <c r="C278" s="251"/>
      <c r="D278" s="251"/>
      <c r="E278" s="252"/>
      <c r="F278" s="253"/>
      <c r="G278" s="253"/>
      <c r="H278" s="25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250"/>
      <c r="B279" s="251"/>
      <c r="C279" s="251"/>
      <c r="D279" s="251"/>
      <c r="E279" s="252"/>
      <c r="F279" s="253"/>
      <c r="G279" s="253"/>
      <c r="H279" s="25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250"/>
      <c r="B280" s="251"/>
      <c r="C280" s="251"/>
      <c r="D280" s="251"/>
      <c r="E280" s="252"/>
      <c r="F280" s="253"/>
      <c r="G280" s="253"/>
      <c r="H280" s="25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250"/>
      <c r="B281" s="251"/>
      <c r="C281" s="251"/>
      <c r="D281" s="251"/>
      <c r="E281" s="252"/>
      <c r="F281" s="253"/>
      <c r="G281" s="253"/>
      <c r="H281" s="252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250"/>
      <c r="B282" s="251"/>
      <c r="C282" s="251"/>
      <c r="D282" s="251"/>
      <c r="E282" s="252"/>
      <c r="F282" s="253"/>
      <c r="G282" s="253"/>
      <c r="H282" s="252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250"/>
      <c r="B283" s="251"/>
      <c r="C283" s="251"/>
      <c r="D283" s="251"/>
      <c r="E283" s="252"/>
      <c r="F283" s="253"/>
      <c r="G283" s="253"/>
      <c r="H283" s="252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250"/>
      <c r="B284" s="251"/>
      <c r="C284" s="251"/>
      <c r="D284" s="251"/>
      <c r="E284" s="252"/>
      <c r="F284" s="253"/>
      <c r="G284" s="253"/>
      <c r="H284" s="252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250"/>
      <c r="B285" s="251"/>
      <c r="C285" s="251"/>
      <c r="D285" s="251"/>
      <c r="E285" s="252"/>
      <c r="F285" s="253"/>
      <c r="G285" s="253"/>
      <c r="H285" s="252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250"/>
      <c r="B286" s="251"/>
      <c r="C286" s="251"/>
      <c r="D286" s="251"/>
      <c r="E286" s="252"/>
      <c r="F286" s="253"/>
      <c r="G286" s="253"/>
      <c r="H286" s="252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250"/>
      <c r="B287" s="251"/>
      <c r="C287" s="251"/>
      <c r="D287" s="251"/>
      <c r="E287" s="252"/>
      <c r="F287" s="253"/>
      <c r="G287" s="253"/>
      <c r="H287" s="252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250"/>
      <c r="B288" s="251"/>
      <c r="C288" s="251"/>
      <c r="D288" s="251"/>
      <c r="E288" s="252"/>
      <c r="F288" s="253"/>
      <c r="G288" s="253"/>
      <c r="H288" s="252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250"/>
      <c r="B289" s="251"/>
      <c r="C289" s="251"/>
      <c r="D289" s="251"/>
      <c r="E289" s="252"/>
      <c r="F289" s="253"/>
      <c r="G289" s="253"/>
      <c r="H289" s="252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250"/>
      <c r="B290" s="251"/>
      <c r="C290" s="251"/>
      <c r="D290" s="251"/>
      <c r="E290" s="252"/>
      <c r="F290" s="253"/>
      <c r="G290" s="253"/>
      <c r="H290" s="252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250"/>
      <c r="B291" s="251"/>
      <c r="C291" s="251"/>
      <c r="D291" s="251"/>
      <c r="E291" s="252"/>
      <c r="F291" s="253"/>
      <c r="G291" s="253"/>
      <c r="H291" s="252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250"/>
      <c r="B292" s="251"/>
      <c r="C292" s="251"/>
      <c r="D292" s="251"/>
      <c r="E292" s="252"/>
      <c r="F292" s="253"/>
      <c r="G292" s="253"/>
      <c r="H292" s="252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250"/>
      <c r="B293" s="251"/>
      <c r="C293" s="251"/>
      <c r="D293" s="251"/>
      <c r="E293" s="252"/>
      <c r="F293" s="253"/>
      <c r="G293" s="253"/>
      <c r="H293" s="252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250"/>
      <c r="B294" s="251"/>
      <c r="C294" s="251"/>
      <c r="D294" s="251"/>
      <c r="E294" s="252"/>
      <c r="F294" s="253"/>
      <c r="G294" s="253"/>
      <c r="H294" s="252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250"/>
      <c r="B295" s="251"/>
      <c r="C295" s="251"/>
      <c r="D295" s="251"/>
      <c r="E295" s="252"/>
      <c r="F295" s="253"/>
      <c r="G295" s="253"/>
      <c r="H295" s="252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250"/>
      <c r="B296" s="251"/>
      <c r="C296" s="251"/>
      <c r="D296" s="251"/>
      <c r="E296" s="252"/>
      <c r="F296" s="253"/>
      <c r="G296" s="253"/>
      <c r="H296" s="252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250"/>
      <c r="B297" s="251"/>
      <c r="C297" s="251"/>
      <c r="D297" s="251"/>
      <c r="E297" s="252"/>
      <c r="F297" s="253"/>
      <c r="G297" s="253"/>
      <c r="H297" s="252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250"/>
      <c r="B298" s="251"/>
      <c r="C298" s="251"/>
      <c r="D298" s="251"/>
      <c r="E298" s="252"/>
      <c r="F298" s="253"/>
      <c r="G298" s="253"/>
      <c r="H298" s="252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250"/>
      <c r="B299" s="251"/>
      <c r="C299" s="251"/>
      <c r="D299" s="251"/>
      <c r="E299" s="252"/>
      <c r="F299" s="253"/>
      <c r="G299" s="253"/>
      <c r="H299" s="252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250"/>
      <c r="B300" s="251"/>
      <c r="C300" s="251"/>
      <c r="D300" s="251"/>
      <c r="E300" s="252"/>
      <c r="F300" s="253"/>
      <c r="G300" s="253"/>
      <c r="H300" s="252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250"/>
      <c r="B301" s="251"/>
      <c r="C301" s="251"/>
      <c r="D301" s="251"/>
      <c r="E301" s="252"/>
      <c r="F301" s="253"/>
      <c r="G301" s="253"/>
      <c r="H301" s="252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250"/>
      <c r="B302" s="251"/>
      <c r="C302" s="251"/>
      <c r="D302" s="251"/>
      <c r="E302" s="252"/>
      <c r="F302" s="253"/>
      <c r="G302" s="253"/>
      <c r="H302" s="252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250"/>
      <c r="B303" s="251"/>
      <c r="C303" s="251"/>
      <c r="D303" s="251"/>
      <c r="E303" s="252"/>
      <c r="F303" s="253"/>
      <c r="G303" s="253"/>
      <c r="H303" s="252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250"/>
      <c r="B304" s="251"/>
      <c r="C304" s="251"/>
      <c r="D304" s="251"/>
      <c r="E304" s="252"/>
      <c r="F304" s="253"/>
      <c r="G304" s="253"/>
      <c r="H304" s="252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250"/>
      <c r="B305" s="251"/>
      <c r="C305" s="251"/>
      <c r="D305" s="251"/>
      <c r="E305" s="252"/>
      <c r="F305" s="253"/>
      <c r="G305" s="253"/>
      <c r="H305" s="252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250"/>
      <c r="B306" s="251"/>
      <c r="C306" s="251"/>
      <c r="D306" s="251"/>
      <c r="E306" s="252"/>
      <c r="F306" s="253"/>
      <c r="G306" s="253"/>
      <c r="H306" s="252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250"/>
      <c r="B307" s="251"/>
      <c r="C307" s="251"/>
      <c r="D307" s="251"/>
      <c r="E307" s="252"/>
      <c r="F307" s="253"/>
      <c r="G307" s="253"/>
      <c r="H307" s="252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250"/>
      <c r="B308" s="251"/>
      <c r="C308" s="251"/>
      <c r="D308" s="251"/>
      <c r="E308" s="252"/>
      <c r="F308" s="253"/>
      <c r="G308" s="253"/>
      <c r="H308" s="252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250"/>
      <c r="B309" s="251"/>
      <c r="C309" s="251"/>
      <c r="D309" s="251"/>
      <c r="E309" s="252"/>
      <c r="F309" s="253"/>
      <c r="G309" s="253"/>
      <c r="H309" s="252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250"/>
      <c r="B310" s="251"/>
      <c r="C310" s="251"/>
      <c r="D310" s="251"/>
      <c r="E310" s="252"/>
      <c r="F310" s="253"/>
      <c r="G310" s="253"/>
      <c r="H310" s="252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250"/>
      <c r="B311" s="251"/>
      <c r="C311" s="251"/>
      <c r="D311" s="251"/>
      <c r="E311" s="252"/>
      <c r="F311" s="253"/>
      <c r="G311" s="253"/>
      <c r="H311" s="252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250"/>
      <c r="B312" s="251"/>
      <c r="C312" s="251"/>
      <c r="D312" s="251"/>
      <c r="E312" s="252"/>
      <c r="F312" s="253"/>
      <c r="G312" s="253"/>
      <c r="H312" s="252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250"/>
      <c r="B313" s="251"/>
      <c r="C313" s="251"/>
      <c r="D313" s="251"/>
      <c r="E313" s="252"/>
      <c r="F313" s="253"/>
      <c r="G313" s="253"/>
      <c r="H313" s="252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250"/>
      <c r="B314" s="251"/>
      <c r="C314" s="251"/>
      <c r="D314" s="251"/>
      <c r="E314" s="252"/>
      <c r="F314" s="253"/>
      <c r="G314" s="253"/>
      <c r="H314" s="252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250"/>
      <c r="B315" s="251"/>
      <c r="C315" s="251"/>
      <c r="D315" s="251"/>
      <c r="E315" s="252"/>
      <c r="F315" s="253"/>
      <c r="G315" s="253"/>
      <c r="H315" s="252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250"/>
      <c r="B316" s="251"/>
      <c r="C316" s="251"/>
      <c r="D316" s="251"/>
      <c r="E316" s="252"/>
      <c r="F316" s="253"/>
      <c r="G316" s="253"/>
      <c r="H316" s="252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250"/>
      <c r="B317" s="251"/>
      <c r="C317" s="251"/>
      <c r="D317" s="251"/>
      <c r="E317" s="252"/>
      <c r="F317" s="253"/>
      <c r="G317" s="253"/>
      <c r="H317" s="252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250"/>
      <c r="B318" s="251"/>
      <c r="C318" s="251"/>
      <c r="D318" s="251"/>
      <c r="E318" s="252"/>
      <c r="F318" s="253"/>
      <c r="G318" s="253"/>
      <c r="H318" s="252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250"/>
      <c r="B319" s="251"/>
      <c r="C319" s="251"/>
      <c r="D319" s="251"/>
      <c r="E319" s="252"/>
      <c r="F319" s="253"/>
      <c r="G319" s="253"/>
      <c r="H319" s="252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250"/>
      <c r="B320" s="251"/>
      <c r="C320" s="251"/>
      <c r="D320" s="251"/>
      <c r="E320" s="252"/>
      <c r="F320" s="253"/>
      <c r="G320" s="253"/>
      <c r="H320" s="252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250"/>
      <c r="B321" s="251"/>
      <c r="C321" s="251"/>
      <c r="D321" s="251"/>
      <c r="E321" s="252"/>
      <c r="F321" s="253"/>
      <c r="G321" s="253"/>
      <c r="H321" s="252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250"/>
      <c r="B322" s="251"/>
      <c r="C322" s="251"/>
      <c r="D322" s="251"/>
      <c r="E322" s="252"/>
      <c r="F322" s="253"/>
      <c r="G322" s="253"/>
      <c r="H322" s="252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250"/>
      <c r="B323" s="251"/>
      <c r="C323" s="251"/>
      <c r="D323" s="251"/>
      <c r="E323" s="252"/>
      <c r="F323" s="253"/>
      <c r="G323" s="253"/>
      <c r="H323" s="252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250"/>
      <c r="B324" s="251"/>
      <c r="C324" s="251"/>
      <c r="D324" s="251"/>
      <c r="E324" s="252"/>
      <c r="F324" s="253"/>
      <c r="G324" s="253"/>
      <c r="H324" s="252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250"/>
      <c r="B325" s="251"/>
      <c r="C325" s="251"/>
      <c r="D325" s="251"/>
      <c r="E325" s="252"/>
      <c r="F325" s="253"/>
      <c r="G325" s="253"/>
      <c r="H325" s="252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250"/>
      <c r="B326" s="251"/>
      <c r="C326" s="251"/>
      <c r="D326" s="251"/>
      <c r="E326" s="252"/>
      <c r="F326" s="253"/>
      <c r="G326" s="253"/>
      <c r="H326" s="252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250"/>
      <c r="B327" s="251"/>
      <c r="C327" s="251"/>
      <c r="D327" s="251"/>
      <c r="E327" s="252"/>
      <c r="F327" s="253"/>
      <c r="G327" s="253"/>
      <c r="H327" s="252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250"/>
      <c r="B328" s="251"/>
      <c r="C328" s="251"/>
      <c r="D328" s="251"/>
      <c r="E328" s="252"/>
      <c r="F328" s="253"/>
      <c r="G328" s="253"/>
      <c r="H328" s="252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250"/>
      <c r="B329" s="251"/>
      <c r="C329" s="251"/>
      <c r="D329" s="251"/>
      <c r="E329" s="252"/>
      <c r="F329" s="253"/>
      <c r="G329" s="253"/>
      <c r="H329" s="252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250"/>
      <c r="B330" s="251"/>
      <c r="C330" s="251"/>
      <c r="D330" s="251"/>
      <c r="E330" s="252"/>
      <c r="F330" s="253"/>
      <c r="G330" s="253"/>
      <c r="H330" s="252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250"/>
      <c r="B331" s="251"/>
      <c r="C331" s="251"/>
      <c r="D331" s="251"/>
      <c r="E331" s="252"/>
      <c r="F331" s="253"/>
      <c r="G331" s="253"/>
      <c r="H331" s="252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250"/>
      <c r="B332" s="251"/>
      <c r="C332" s="251"/>
      <c r="D332" s="251"/>
      <c r="E332" s="252"/>
      <c r="F332" s="253"/>
      <c r="G332" s="253"/>
      <c r="H332" s="252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250"/>
      <c r="B333" s="251"/>
      <c r="C333" s="251"/>
      <c r="D333" s="251"/>
      <c r="E333" s="252"/>
      <c r="F333" s="253"/>
      <c r="G333" s="253"/>
      <c r="H333" s="252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250"/>
      <c r="B334" s="251"/>
      <c r="C334" s="251"/>
      <c r="D334" s="251"/>
      <c r="E334" s="252"/>
      <c r="F334" s="253"/>
      <c r="G334" s="253"/>
      <c r="H334" s="252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250"/>
      <c r="B335" s="251"/>
      <c r="C335" s="251"/>
      <c r="D335" s="251"/>
      <c r="E335" s="252"/>
      <c r="F335" s="253"/>
      <c r="G335" s="253"/>
      <c r="H335" s="252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250"/>
      <c r="B336" s="251"/>
      <c r="C336" s="251"/>
      <c r="D336" s="251"/>
      <c r="E336" s="252"/>
      <c r="F336" s="253"/>
      <c r="G336" s="253"/>
      <c r="H336" s="252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250"/>
      <c r="B337" s="251"/>
      <c r="C337" s="251"/>
      <c r="D337" s="251"/>
      <c r="E337" s="252"/>
      <c r="F337" s="253"/>
      <c r="G337" s="253"/>
      <c r="H337" s="252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250"/>
      <c r="B338" s="251"/>
      <c r="C338" s="251"/>
      <c r="D338" s="251"/>
      <c r="E338" s="252"/>
      <c r="F338" s="253"/>
      <c r="G338" s="253"/>
      <c r="H338" s="25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250"/>
      <c r="B339" s="251"/>
      <c r="C339" s="251"/>
      <c r="D339" s="251"/>
      <c r="E339" s="252"/>
      <c r="F339" s="253"/>
      <c r="G339" s="253"/>
      <c r="H339" s="25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250"/>
      <c r="B340" s="251"/>
      <c r="C340" s="251"/>
      <c r="D340" s="251"/>
      <c r="E340" s="252"/>
      <c r="F340" s="253"/>
      <c r="G340" s="253"/>
      <c r="H340" s="25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250"/>
      <c r="B341" s="251"/>
      <c r="C341" s="251"/>
      <c r="D341" s="251"/>
      <c r="E341" s="252"/>
      <c r="F341" s="253"/>
      <c r="G341" s="253"/>
      <c r="H341" s="252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250"/>
      <c r="B342" s="251"/>
      <c r="C342" s="251"/>
      <c r="D342" s="251"/>
      <c r="E342" s="252"/>
      <c r="F342" s="253"/>
      <c r="G342" s="253"/>
      <c r="H342" s="25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250"/>
      <c r="B343" s="251"/>
      <c r="C343" s="251"/>
      <c r="D343" s="251"/>
      <c r="E343" s="252"/>
      <c r="F343" s="253"/>
      <c r="G343" s="253"/>
      <c r="H343" s="25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250"/>
      <c r="B344" s="251"/>
      <c r="C344" s="251"/>
      <c r="D344" s="251"/>
      <c r="E344" s="252"/>
      <c r="F344" s="253"/>
      <c r="G344" s="253"/>
      <c r="H344" s="25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250"/>
      <c r="B345" s="251"/>
      <c r="C345" s="251"/>
      <c r="D345" s="251"/>
      <c r="E345" s="252"/>
      <c r="F345" s="253"/>
      <c r="G345" s="253"/>
      <c r="H345" s="25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250"/>
      <c r="B346" s="251"/>
      <c r="C346" s="251"/>
      <c r="D346" s="251"/>
      <c r="E346" s="252"/>
      <c r="F346" s="253"/>
      <c r="G346" s="253"/>
      <c r="H346" s="25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250"/>
      <c r="B347" s="251"/>
      <c r="C347" s="251"/>
      <c r="D347" s="251"/>
      <c r="E347" s="252"/>
      <c r="F347" s="253"/>
      <c r="G347" s="253"/>
      <c r="H347" s="25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250"/>
      <c r="B348" s="251"/>
      <c r="C348" s="251"/>
      <c r="D348" s="251"/>
      <c r="E348" s="252"/>
      <c r="F348" s="253"/>
      <c r="G348" s="253"/>
      <c r="H348" s="25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250"/>
      <c r="B349" s="251"/>
      <c r="C349" s="251"/>
      <c r="D349" s="251"/>
      <c r="E349" s="252"/>
      <c r="F349" s="253"/>
      <c r="G349" s="253"/>
      <c r="H349" s="25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250"/>
      <c r="B350" s="251"/>
      <c r="C350" s="251"/>
      <c r="D350" s="251"/>
      <c r="E350" s="252"/>
      <c r="F350" s="253"/>
      <c r="G350" s="253"/>
      <c r="H350" s="25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250"/>
      <c r="B351" s="251"/>
      <c r="C351" s="251"/>
      <c r="D351" s="251"/>
      <c r="E351" s="252"/>
      <c r="F351" s="253"/>
      <c r="G351" s="253"/>
      <c r="H351" s="25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250"/>
      <c r="B352" s="251"/>
      <c r="C352" s="251"/>
      <c r="D352" s="251"/>
      <c r="E352" s="252"/>
      <c r="F352" s="253"/>
      <c r="G352" s="253"/>
      <c r="H352" s="25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250"/>
      <c r="B353" s="251"/>
      <c r="C353" s="251"/>
      <c r="D353" s="251"/>
      <c r="E353" s="252"/>
      <c r="F353" s="253"/>
      <c r="G353" s="253"/>
      <c r="H353" s="25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250"/>
      <c r="B354" s="251"/>
      <c r="C354" s="251"/>
      <c r="D354" s="251"/>
      <c r="E354" s="252"/>
      <c r="F354" s="253"/>
      <c r="G354" s="253"/>
      <c r="H354" s="25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250"/>
      <c r="B355" s="251"/>
      <c r="C355" s="251"/>
      <c r="D355" s="251"/>
      <c r="E355" s="252"/>
      <c r="F355" s="253"/>
      <c r="G355" s="253"/>
      <c r="H355" s="25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250"/>
      <c r="B356" s="251"/>
      <c r="C356" s="251"/>
      <c r="D356" s="251"/>
      <c r="E356" s="252"/>
      <c r="F356" s="253"/>
      <c r="G356" s="253"/>
      <c r="H356" s="25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250"/>
      <c r="B357" s="251"/>
      <c r="C357" s="251"/>
      <c r="D357" s="251"/>
      <c r="E357" s="252"/>
      <c r="F357" s="253"/>
      <c r="G357" s="253"/>
      <c r="H357" s="25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250"/>
      <c r="B358" s="251"/>
      <c r="C358" s="251"/>
      <c r="D358" s="251"/>
      <c r="E358" s="252"/>
      <c r="F358" s="253"/>
      <c r="G358" s="253"/>
      <c r="H358" s="25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250"/>
      <c r="B359" s="251"/>
      <c r="C359" s="251"/>
      <c r="D359" s="251"/>
      <c r="E359" s="252"/>
      <c r="F359" s="253"/>
      <c r="G359" s="253"/>
      <c r="H359" s="25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250"/>
      <c r="B360" s="251"/>
      <c r="C360" s="251"/>
      <c r="D360" s="251"/>
      <c r="E360" s="252"/>
      <c r="F360" s="253"/>
      <c r="G360" s="253"/>
      <c r="H360" s="25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250"/>
      <c r="B361" s="251"/>
      <c r="C361" s="251"/>
      <c r="D361" s="251"/>
      <c r="E361" s="252"/>
      <c r="F361" s="253"/>
      <c r="G361" s="253"/>
      <c r="H361" s="25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250"/>
      <c r="B362" s="251"/>
      <c r="C362" s="251"/>
      <c r="D362" s="251"/>
      <c r="E362" s="252"/>
      <c r="F362" s="253"/>
      <c r="G362" s="253"/>
      <c r="H362" s="25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250"/>
      <c r="B363" s="251"/>
      <c r="C363" s="251"/>
      <c r="D363" s="251"/>
      <c r="E363" s="252"/>
      <c r="F363" s="253"/>
      <c r="G363" s="253"/>
      <c r="H363" s="25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250"/>
      <c r="B364" s="251"/>
      <c r="C364" s="251"/>
      <c r="D364" s="251"/>
      <c r="E364" s="252"/>
      <c r="F364" s="253"/>
      <c r="G364" s="253"/>
      <c r="H364" s="25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250"/>
      <c r="B365" s="251"/>
      <c r="C365" s="251"/>
      <c r="D365" s="251"/>
      <c r="E365" s="252"/>
      <c r="F365" s="253"/>
      <c r="G365" s="253"/>
      <c r="H365" s="25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250"/>
      <c r="B366" s="251"/>
      <c r="C366" s="251"/>
      <c r="D366" s="251"/>
      <c r="E366" s="252"/>
      <c r="F366" s="253"/>
      <c r="G366" s="253"/>
      <c r="H366" s="25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250"/>
      <c r="B367" s="251"/>
      <c r="C367" s="251"/>
      <c r="D367" s="251"/>
      <c r="E367" s="252"/>
      <c r="F367" s="253"/>
      <c r="G367" s="253"/>
      <c r="H367" s="25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250"/>
      <c r="B368" s="251"/>
      <c r="C368" s="251"/>
      <c r="D368" s="251"/>
      <c r="E368" s="252"/>
      <c r="F368" s="253"/>
      <c r="G368" s="253"/>
      <c r="H368" s="25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250"/>
      <c r="B369" s="251"/>
      <c r="C369" s="251"/>
      <c r="D369" s="251"/>
      <c r="E369" s="252"/>
      <c r="F369" s="253"/>
      <c r="G369" s="253"/>
      <c r="H369" s="25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250"/>
      <c r="B370" s="251"/>
      <c r="C370" s="251"/>
      <c r="D370" s="251"/>
      <c r="E370" s="252"/>
      <c r="F370" s="253"/>
      <c r="G370" s="253"/>
      <c r="H370" s="25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250"/>
      <c r="B371" s="251"/>
      <c r="C371" s="251"/>
      <c r="D371" s="251"/>
      <c r="E371" s="252"/>
      <c r="F371" s="253"/>
      <c r="G371" s="253"/>
      <c r="H371" s="25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250"/>
      <c r="B372" s="251"/>
      <c r="C372" s="251"/>
      <c r="D372" s="251"/>
      <c r="E372" s="252"/>
      <c r="F372" s="253"/>
      <c r="G372" s="253"/>
      <c r="H372" s="25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250"/>
      <c r="B373" s="251"/>
      <c r="C373" s="251"/>
      <c r="D373" s="251"/>
      <c r="E373" s="252"/>
      <c r="F373" s="253"/>
      <c r="G373" s="253"/>
      <c r="H373" s="25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250"/>
      <c r="B374" s="251"/>
      <c r="C374" s="251"/>
      <c r="D374" s="251"/>
      <c r="E374" s="252"/>
      <c r="F374" s="253"/>
      <c r="G374" s="253"/>
      <c r="H374" s="25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250"/>
      <c r="B375" s="251"/>
      <c r="C375" s="251"/>
      <c r="D375" s="251"/>
      <c r="E375" s="252"/>
      <c r="F375" s="253"/>
      <c r="G375" s="253"/>
      <c r="H375" s="25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250"/>
      <c r="B376" s="251"/>
      <c r="C376" s="251"/>
      <c r="D376" s="251"/>
      <c r="E376" s="252"/>
      <c r="F376" s="253"/>
      <c r="G376" s="253"/>
      <c r="H376" s="25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250"/>
      <c r="B377" s="251"/>
      <c r="C377" s="251"/>
      <c r="D377" s="251"/>
      <c r="E377" s="252"/>
      <c r="F377" s="253"/>
      <c r="G377" s="253"/>
      <c r="H377" s="25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250"/>
      <c r="B378" s="251"/>
      <c r="C378" s="251"/>
      <c r="D378" s="251"/>
      <c r="E378" s="252"/>
      <c r="F378" s="253"/>
      <c r="G378" s="253"/>
      <c r="H378" s="25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250"/>
      <c r="B379" s="251"/>
      <c r="C379" s="251"/>
      <c r="D379" s="251"/>
      <c r="E379" s="252"/>
      <c r="F379" s="253"/>
      <c r="G379" s="253"/>
      <c r="H379" s="25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250"/>
      <c r="B380" s="251"/>
      <c r="C380" s="251"/>
      <c r="D380" s="251"/>
      <c r="E380" s="252"/>
      <c r="F380" s="253"/>
      <c r="G380" s="253"/>
      <c r="H380" s="25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250"/>
      <c r="B381" s="251"/>
      <c r="C381" s="251"/>
      <c r="D381" s="251"/>
      <c r="E381" s="252"/>
      <c r="F381" s="253"/>
      <c r="G381" s="253"/>
      <c r="H381" s="25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250"/>
      <c r="B382" s="251"/>
      <c r="C382" s="251"/>
      <c r="D382" s="251"/>
      <c r="E382" s="252"/>
      <c r="F382" s="253"/>
      <c r="G382" s="253"/>
      <c r="H382" s="25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250"/>
      <c r="B383" s="251"/>
      <c r="C383" s="251"/>
      <c r="D383" s="251"/>
      <c r="E383" s="252"/>
      <c r="F383" s="253"/>
      <c r="G383" s="253"/>
      <c r="H383" s="25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250"/>
      <c r="B384" s="251"/>
      <c r="C384" s="251"/>
      <c r="D384" s="251"/>
      <c r="E384" s="252"/>
      <c r="F384" s="253"/>
      <c r="G384" s="253"/>
      <c r="H384" s="25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250"/>
      <c r="B385" s="251"/>
      <c r="C385" s="251"/>
      <c r="D385" s="251"/>
      <c r="E385" s="252"/>
      <c r="F385" s="253"/>
      <c r="G385" s="253"/>
      <c r="H385" s="25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250"/>
      <c r="B386" s="251"/>
      <c r="C386" s="251"/>
      <c r="D386" s="251"/>
      <c r="E386" s="252"/>
      <c r="F386" s="253"/>
      <c r="G386" s="253"/>
      <c r="H386" s="25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250"/>
      <c r="B387" s="251"/>
      <c r="C387" s="251"/>
      <c r="D387" s="251"/>
      <c r="E387" s="252"/>
      <c r="F387" s="253"/>
      <c r="G387" s="253"/>
      <c r="H387" s="25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250"/>
      <c r="B388" s="251"/>
      <c r="C388" s="251"/>
      <c r="D388" s="251"/>
      <c r="E388" s="252"/>
      <c r="F388" s="253"/>
      <c r="G388" s="253"/>
      <c r="H388" s="25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250"/>
      <c r="B389" s="251"/>
      <c r="C389" s="251"/>
      <c r="D389" s="251"/>
      <c r="E389" s="252"/>
      <c r="F389" s="253"/>
      <c r="G389" s="253"/>
      <c r="H389" s="25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250"/>
      <c r="B390" s="251"/>
      <c r="C390" s="251"/>
      <c r="D390" s="251"/>
      <c r="E390" s="252"/>
      <c r="F390" s="253"/>
      <c r="G390" s="253"/>
      <c r="H390" s="25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250"/>
      <c r="B391" s="251"/>
      <c r="C391" s="251"/>
      <c r="D391" s="251"/>
      <c r="E391" s="252"/>
      <c r="F391" s="253"/>
      <c r="G391" s="253"/>
      <c r="H391" s="25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250"/>
      <c r="B392" s="251"/>
      <c r="C392" s="251"/>
      <c r="D392" s="251"/>
      <c r="E392" s="252"/>
      <c r="F392" s="253"/>
      <c r="G392" s="253"/>
      <c r="H392" s="25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250"/>
      <c r="B393" s="251"/>
      <c r="C393" s="251"/>
      <c r="D393" s="251"/>
      <c r="E393" s="252"/>
      <c r="F393" s="253"/>
      <c r="G393" s="253"/>
      <c r="H393" s="25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250"/>
      <c r="B394" s="251"/>
      <c r="C394" s="251"/>
      <c r="D394" s="251"/>
      <c r="E394" s="252"/>
      <c r="F394" s="253"/>
      <c r="G394" s="253"/>
      <c r="H394" s="25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250"/>
      <c r="B395" s="251"/>
      <c r="C395" s="251"/>
      <c r="D395" s="251"/>
      <c r="E395" s="252"/>
      <c r="F395" s="253"/>
      <c r="G395" s="253"/>
      <c r="H395" s="25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250"/>
      <c r="B396" s="251"/>
      <c r="C396" s="251"/>
      <c r="D396" s="251"/>
      <c r="E396" s="252"/>
      <c r="F396" s="253"/>
      <c r="G396" s="253"/>
      <c r="H396" s="25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250"/>
      <c r="B397" s="251"/>
      <c r="C397" s="251"/>
      <c r="D397" s="251"/>
      <c r="E397" s="252"/>
      <c r="F397" s="253"/>
      <c r="G397" s="253"/>
      <c r="H397" s="25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250"/>
      <c r="B398" s="251"/>
      <c r="C398" s="251"/>
      <c r="D398" s="251"/>
      <c r="E398" s="252"/>
      <c r="F398" s="253"/>
      <c r="G398" s="253"/>
      <c r="H398" s="25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250"/>
      <c r="B399" s="251"/>
      <c r="C399" s="251"/>
      <c r="D399" s="251"/>
      <c r="E399" s="252"/>
      <c r="F399" s="253"/>
      <c r="G399" s="253"/>
      <c r="H399" s="25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250"/>
      <c r="B400" s="251"/>
      <c r="C400" s="251"/>
      <c r="D400" s="251"/>
      <c r="E400" s="252"/>
      <c r="F400" s="253"/>
      <c r="G400" s="253"/>
      <c r="H400" s="25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250"/>
      <c r="B401" s="251"/>
      <c r="C401" s="251"/>
      <c r="D401" s="251"/>
      <c r="E401" s="252"/>
      <c r="F401" s="253"/>
      <c r="G401" s="253"/>
      <c r="H401" s="25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250"/>
      <c r="B402" s="251"/>
      <c r="C402" s="251"/>
      <c r="D402" s="251"/>
      <c r="E402" s="252"/>
      <c r="F402" s="253"/>
      <c r="G402" s="253"/>
      <c r="H402" s="25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250"/>
      <c r="B403" s="251"/>
      <c r="C403" s="251"/>
      <c r="D403" s="251"/>
      <c r="E403" s="252"/>
      <c r="F403" s="253"/>
      <c r="G403" s="253"/>
      <c r="H403" s="25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250"/>
      <c r="B404" s="251"/>
      <c r="C404" s="251"/>
      <c r="D404" s="251"/>
      <c r="E404" s="252"/>
      <c r="F404" s="253"/>
      <c r="G404" s="253"/>
      <c r="H404" s="25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250"/>
      <c r="B405" s="251"/>
      <c r="C405" s="251"/>
      <c r="D405" s="251"/>
      <c r="E405" s="252"/>
      <c r="F405" s="253"/>
      <c r="G405" s="253"/>
      <c r="H405" s="25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250"/>
      <c r="B406" s="251"/>
      <c r="C406" s="251"/>
      <c r="D406" s="251"/>
      <c r="E406" s="252"/>
      <c r="F406" s="253"/>
      <c r="G406" s="253"/>
      <c r="H406" s="25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250"/>
      <c r="B407" s="251"/>
      <c r="C407" s="251"/>
      <c r="D407" s="251"/>
      <c r="E407" s="252"/>
      <c r="F407" s="253"/>
      <c r="G407" s="253"/>
      <c r="H407" s="25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250"/>
      <c r="B408" s="251"/>
      <c r="C408" s="251"/>
      <c r="D408" s="251"/>
      <c r="E408" s="252"/>
      <c r="F408" s="253"/>
      <c r="G408" s="253"/>
      <c r="H408" s="25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250"/>
      <c r="B409" s="251"/>
      <c r="C409" s="251"/>
      <c r="D409" s="251"/>
      <c r="E409" s="252"/>
      <c r="F409" s="253"/>
      <c r="G409" s="253"/>
      <c r="H409" s="25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250"/>
      <c r="B410" s="251"/>
      <c r="C410" s="251"/>
      <c r="D410" s="251"/>
      <c r="E410" s="252"/>
      <c r="F410" s="253"/>
      <c r="G410" s="253"/>
      <c r="H410" s="25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250"/>
      <c r="B411" s="251"/>
      <c r="C411" s="251"/>
      <c r="D411" s="251"/>
      <c r="E411" s="252"/>
      <c r="F411" s="253"/>
      <c r="G411" s="253"/>
      <c r="H411" s="25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250"/>
      <c r="B412" s="251"/>
      <c r="C412" s="251"/>
      <c r="D412" s="251"/>
      <c r="E412" s="252"/>
      <c r="F412" s="253"/>
      <c r="G412" s="253"/>
      <c r="H412" s="25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250"/>
      <c r="B413" s="251"/>
      <c r="C413" s="251"/>
      <c r="D413" s="251"/>
      <c r="E413" s="252"/>
      <c r="F413" s="253"/>
      <c r="G413" s="253"/>
      <c r="H413" s="25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250"/>
      <c r="B414" s="251"/>
      <c r="C414" s="251"/>
      <c r="D414" s="251"/>
      <c r="E414" s="252"/>
      <c r="F414" s="253"/>
      <c r="G414" s="253"/>
      <c r="H414" s="25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250"/>
      <c r="B415" s="251"/>
      <c r="C415" s="251"/>
      <c r="D415" s="251"/>
      <c r="E415" s="252"/>
      <c r="F415" s="253"/>
      <c r="G415" s="253"/>
      <c r="H415" s="25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250"/>
      <c r="B416" s="251"/>
      <c r="C416" s="251"/>
      <c r="D416" s="251"/>
      <c r="E416" s="252"/>
      <c r="F416" s="253"/>
      <c r="G416" s="253"/>
      <c r="H416" s="25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250"/>
      <c r="B417" s="251"/>
      <c r="C417" s="251"/>
      <c r="D417" s="251"/>
      <c r="E417" s="252"/>
      <c r="F417" s="253"/>
      <c r="G417" s="253"/>
      <c r="H417" s="25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250"/>
      <c r="B418" s="251"/>
      <c r="C418" s="251"/>
      <c r="D418" s="251"/>
      <c r="E418" s="252"/>
      <c r="F418" s="253"/>
      <c r="G418" s="253"/>
      <c r="H418" s="25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250"/>
      <c r="B419" s="251"/>
      <c r="C419" s="251"/>
      <c r="D419" s="251"/>
      <c r="E419" s="252"/>
      <c r="F419" s="253"/>
      <c r="G419" s="253"/>
      <c r="H419" s="25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250"/>
      <c r="B420" s="251"/>
      <c r="C420" s="251"/>
      <c r="D420" s="251"/>
      <c r="E420" s="252"/>
      <c r="F420" s="253"/>
      <c r="G420" s="253"/>
      <c r="H420" s="25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250"/>
      <c r="B421" s="251"/>
      <c r="C421" s="251"/>
      <c r="D421" s="251"/>
      <c r="E421" s="252"/>
      <c r="F421" s="253"/>
      <c r="G421" s="253"/>
      <c r="H421" s="25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250"/>
      <c r="B422" s="251"/>
      <c r="C422" s="251"/>
      <c r="D422" s="251"/>
      <c r="E422" s="252"/>
      <c r="F422" s="253"/>
      <c r="G422" s="253"/>
      <c r="H422" s="25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250"/>
      <c r="B423" s="251"/>
      <c r="C423" s="251"/>
      <c r="D423" s="251"/>
      <c r="E423" s="252"/>
      <c r="F423" s="253"/>
      <c r="G423" s="253"/>
      <c r="H423" s="25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250"/>
      <c r="B424" s="251"/>
      <c r="C424" s="251"/>
      <c r="D424" s="251"/>
      <c r="E424" s="252"/>
      <c r="F424" s="253"/>
      <c r="G424" s="253"/>
      <c r="H424" s="25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250"/>
      <c r="B425" s="251"/>
      <c r="C425" s="251"/>
      <c r="D425" s="251"/>
      <c r="E425" s="252"/>
      <c r="F425" s="253"/>
      <c r="G425" s="253"/>
      <c r="H425" s="25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250"/>
      <c r="B426" s="251"/>
      <c r="C426" s="251"/>
      <c r="D426" s="251"/>
      <c r="E426" s="252"/>
      <c r="F426" s="253"/>
      <c r="G426" s="253"/>
      <c r="H426" s="25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250"/>
      <c r="B427" s="251"/>
      <c r="C427" s="251"/>
      <c r="D427" s="251"/>
      <c r="E427" s="252"/>
      <c r="F427" s="253"/>
      <c r="G427" s="253"/>
      <c r="H427" s="25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250"/>
      <c r="B428" s="251"/>
      <c r="C428" s="251"/>
      <c r="D428" s="251"/>
      <c r="E428" s="252"/>
      <c r="F428" s="253"/>
      <c r="G428" s="253"/>
      <c r="H428" s="25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250"/>
      <c r="B429" s="251"/>
      <c r="C429" s="251"/>
      <c r="D429" s="251"/>
      <c r="E429" s="252"/>
      <c r="F429" s="253"/>
      <c r="G429" s="253"/>
      <c r="H429" s="25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250"/>
      <c r="B430" s="251"/>
      <c r="C430" s="251"/>
      <c r="D430" s="251"/>
      <c r="E430" s="252"/>
      <c r="F430" s="253"/>
      <c r="G430" s="253"/>
      <c r="H430" s="25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250"/>
      <c r="B431" s="251"/>
      <c r="C431" s="251"/>
      <c r="D431" s="251"/>
      <c r="E431" s="252"/>
      <c r="F431" s="253"/>
      <c r="G431" s="253"/>
      <c r="H431" s="25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250"/>
      <c r="B432" s="251"/>
      <c r="C432" s="251"/>
      <c r="D432" s="251"/>
      <c r="E432" s="252"/>
      <c r="F432" s="253"/>
      <c r="G432" s="253"/>
      <c r="H432" s="25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250"/>
      <c r="B433" s="251"/>
      <c r="C433" s="251"/>
      <c r="D433" s="251"/>
      <c r="E433" s="252"/>
      <c r="F433" s="253"/>
      <c r="G433" s="253"/>
      <c r="H433" s="25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250"/>
      <c r="B434" s="251"/>
      <c r="C434" s="251"/>
      <c r="D434" s="251"/>
      <c r="E434" s="252"/>
      <c r="F434" s="253"/>
      <c r="G434" s="253"/>
      <c r="H434" s="25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250"/>
      <c r="B435" s="251"/>
      <c r="C435" s="251"/>
      <c r="D435" s="251"/>
      <c r="E435" s="252"/>
      <c r="F435" s="253"/>
      <c r="G435" s="253"/>
      <c r="H435" s="25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250"/>
      <c r="B436" s="251"/>
      <c r="C436" s="251"/>
      <c r="D436" s="251"/>
      <c r="E436" s="252"/>
      <c r="F436" s="253"/>
      <c r="G436" s="253"/>
      <c r="H436" s="25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250"/>
      <c r="B437" s="251"/>
      <c r="C437" s="251"/>
      <c r="D437" s="251"/>
      <c r="E437" s="252"/>
      <c r="F437" s="253"/>
      <c r="G437" s="253"/>
      <c r="H437" s="25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250"/>
      <c r="B438" s="251"/>
      <c r="C438" s="251"/>
      <c r="D438" s="251"/>
      <c r="E438" s="252"/>
      <c r="F438" s="253"/>
      <c r="G438" s="253"/>
      <c r="H438" s="25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250"/>
      <c r="B439" s="251"/>
      <c r="C439" s="251"/>
      <c r="D439" s="251"/>
      <c r="E439" s="252"/>
      <c r="F439" s="253"/>
      <c r="G439" s="253"/>
      <c r="H439" s="25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250"/>
      <c r="B440" s="251"/>
      <c r="C440" s="251"/>
      <c r="D440" s="251"/>
      <c r="E440" s="252"/>
      <c r="F440" s="253"/>
      <c r="G440" s="253"/>
      <c r="H440" s="25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250"/>
      <c r="B441" s="251"/>
      <c r="C441" s="251"/>
      <c r="D441" s="251"/>
      <c r="E441" s="252"/>
      <c r="F441" s="253"/>
      <c r="G441" s="253"/>
      <c r="H441" s="25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250"/>
      <c r="B442" s="251"/>
      <c r="C442" s="251"/>
      <c r="D442" s="251"/>
      <c r="E442" s="252"/>
      <c r="F442" s="253"/>
      <c r="G442" s="253"/>
      <c r="H442" s="25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250"/>
      <c r="B443" s="251"/>
      <c r="C443" s="251"/>
      <c r="D443" s="251"/>
      <c r="E443" s="252"/>
      <c r="F443" s="253"/>
      <c r="G443" s="253"/>
      <c r="H443" s="25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250"/>
      <c r="B444" s="251"/>
      <c r="C444" s="251"/>
      <c r="D444" s="251"/>
      <c r="E444" s="252"/>
      <c r="F444" s="253"/>
      <c r="G444" s="253"/>
      <c r="H444" s="25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250"/>
      <c r="B445" s="251"/>
      <c r="C445" s="251"/>
      <c r="D445" s="251"/>
      <c r="E445" s="252"/>
      <c r="F445" s="253"/>
      <c r="G445" s="253"/>
      <c r="H445" s="25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250"/>
      <c r="B446" s="251"/>
      <c r="C446" s="251"/>
      <c r="D446" s="251"/>
      <c r="E446" s="252"/>
      <c r="F446" s="253"/>
      <c r="G446" s="253"/>
      <c r="H446" s="25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250"/>
      <c r="B447" s="251"/>
      <c r="C447" s="251"/>
      <c r="D447" s="251"/>
      <c r="E447" s="252"/>
      <c r="F447" s="253"/>
      <c r="G447" s="253"/>
      <c r="H447" s="25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250"/>
      <c r="B448" s="251"/>
      <c r="C448" s="251"/>
      <c r="D448" s="251"/>
      <c r="E448" s="252"/>
      <c r="F448" s="253"/>
      <c r="G448" s="253"/>
      <c r="H448" s="25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250"/>
      <c r="B449" s="251"/>
      <c r="C449" s="251"/>
      <c r="D449" s="251"/>
      <c r="E449" s="252"/>
      <c r="F449" s="253"/>
      <c r="G449" s="253"/>
      <c r="H449" s="25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250"/>
      <c r="B450" s="251"/>
      <c r="C450" s="251"/>
      <c r="D450" s="251"/>
      <c r="E450" s="252"/>
      <c r="F450" s="253"/>
      <c r="G450" s="253"/>
      <c r="H450" s="25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250"/>
      <c r="B451" s="251"/>
      <c r="C451" s="251"/>
      <c r="D451" s="251"/>
      <c r="E451" s="252"/>
      <c r="F451" s="253"/>
      <c r="G451" s="253"/>
      <c r="H451" s="25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250"/>
      <c r="B452" s="251"/>
      <c r="C452" s="251"/>
      <c r="D452" s="251"/>
      <c r="E452" s="252"/>
      <c r="F452" s="253"/>
      <c r="G452" s="253"/>
      <c r="H452" s="25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250"/>
      <c r="B453" s="251"/>
      <c r="C453" s="251"/>
      <c r="D453" s="251"/>
      <c r="E453" s="252"/>
      <c r="F453" s="253"/>
      <c r="G453" s="253"/>
      <c r="H453" s="25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250"/>
      <c r="B454" s="251"/>
      <c r="C454" s="251"/>
      <c r="D454" s="251"/>
      <c r="E454" s="252"/>
      <c r="F454" s="253"/>
      <c r="G454" s="253"/>
      <c r="H454" s="25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250"/>
      <c r="B455" s="251"/>
      <c r="C455" s="251"/>
      <c r="D455" s="251"/>
      <c r="E455" s="252"/>
      <c r="F455" s="253"/>
      <c r="G455" s="253"/>
      <c r="H455" s="25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250"/>
      <c r="B456" s="251"/>
      <c r="C456" s="251"/>
      <c r="D456" s="251"/>
      <c r="E456" s="252"/>
      <c r="F456" s="253"/>
      <c r="G456" s="253"/>
      <c r="H456" s="25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250"/>
      <c r="B457" s="251"/>
      <c r="C457" s="251"/>
      <c r="D457" s="251"/>
      <c r="E457" s="252"/>
      <c r="F457" s="253"/>
      <c r="G457" s="253"/>
      <c r="H457" s="25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250"/>
      <c r="B458" s="251"/>
      <c r="C458" s="251"/>
      <c r="D458" s="251"/>
      <c r="E458" s="252"/>
      <c r="F458" s="253"/>
      <c r="G458" s="253"/>
      <c r="H458" s="25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250"/>
      <c r="B459" s="251"/>
      <c r="C459" s="251"/>
      <c r="D459" s="251"/>
      <c r="E459" s="252"/>
      <c r="F459" s="253"/>
      <c r="G459" s="253"/>
      <c r="H459" s="25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250"/>
      <c r="B460" s="251"/>
      <c r="C460" s="251"/>
      <c r="D460" s="251"/>
      <c r="E460" s="252"/>
      <c r="F460" s="253"/>
      <c r="G460" s="253"/>
      <c r="H460" s="25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250"/>
      <c r="B461" s="251"/>
      <c r="C461" s="251"/>
      <c r="D461" s="251"/>
      <c r="E461" s="252"/>
      <c r="F461" s="253"/>
      <c r="G461" s="253"/>
      <c r="H461" s="25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250"/>
      <c r="B462" s="251"/>
      <c r="C462" s="251"/>
      <c r="D462" s="251"/>
      <c r="E462" s="252"/>
      <c r="F462" s="253"/>
      <c r="G462" s="253"/>
      <c r="H462" s="25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250"/>
      <c r="B463" s="251"/>
      <c r="C463" s="251"/>
      <c r="D463" s="251"/>
      <c r="E463" s="252"/>
      <c r="F463" s="253"/>
      <c r="G463" s="253"/>
      <c r="H463" s="25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250"/>
      <c r="B464" s="251"/>
      <c r="C464" s="251"/>
      <c r="D464" s="251"/>
      <c r="E464" s="252"/>
      <c r="F464" s="253"/>
      <c r="G464" s="253"/>
      <c r="H464" s="25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250"/>
      <c r="B465" s="251"/>
      <c r="C465" s="251"/>
      <c r="D465" s="251"/>
      <c r="E465" s="252"/>
      <c r="F465" s="253"/>
      <c r="G465" s="253"/>
      <c r="H465" s="25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250"/>
      <c r="B466" s="251"/>
      <c r="C466" s="251"/>
      <c r="D466" s="251"/>
      <c r="E466" s="252"/>
      <c r="F466" s="253"/>
      <c r="G466" s="253"/>
      <c r="H466" s="25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250"/>
      <c r="B467" s="251"/>
      <c r="C467" s="251"/>
      <c r="D467" s="251"/>
      <c r="E467" s="252"/>
      <c r="F467" s="253"/>
      <c r="G467" s="253"/>
      <c r="H467" s="25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250"/>
      <c r="B468" s="251"/>
      <c r="C468" s="251"/>
      <c r="D468" s="251"/>
      <c r="E468" s="252"/>
      <c r="F468" s="253"/>
      <c r="G468" s="253"/>
      <c r="H468" s="25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250"/>
      <c r="B469" s="251"/>
      <c r="C469" s="251"/>
      <c r="D469" s="251"/>
      <c r="E469" s="252"/>
      <c r="F469" s="253"/>
      <c r="G469" s="253"/>
      <c r="H469" s="25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250"/>
      <c r="B470" s="251"/>
      <c r="C470" s="251"/>
      <c r="D470" s="251"/>
      <c r="E470" s="252"/>
      <c r="F470" s="253"/>
      <c r="G470" s="253"/>
      <c r="H470" s="25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250"/>
      <c r="B471" s="251"/>
      <c r="C471" s="251"/>
      <c r="D471" s="251"/>
      <c r="E471" s="252"/>
      <c r="F471" s="253"/>
      <c r="G471" s="253"/>
      <c r="H471" s="25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250"/>
      <c r="B472" s="251"/>
      <c r="C472" s="251"/>
      <c r="D472" s="251"/>
      <c r="E472" s="252"/>
      <c r="F472" s="253"/>
      <c r="G472" s="253"/>
      <c r="H472" s="25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250"/>
      <c r="B473" s="251"/>
      <c r="C473" s="251"/>
      <c r="D473" s="251"/>
      <c r="E473" s="252"/>
      <c r="F473" s="253"/>
      <c r="G473" s="253"/>
      <c r="H473" s="25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250"/>
      <c r="B474" s="251"/>
      <c r="C474" s="251"/>
      <c r="D474" s="251"/>
      <c r="E474" s="252"/>
      <c r="F474" s="253"/>
      <c r="G474" s="253"/>
      <c r="H474" s="25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250"/>
      <c r="B475" s="251"/>
      <c r="C475" s="251"/>
      <c r="D475" s="251"/>
      <c r="E475" s="252"/>
      <c r="F475" s="253"/>
      <c r="G475" s="253"/>
      <c r="H475" s="25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250"/>
      <c r="B476" s="251"/>
      <c r="C476" s="251"/>
      <c r="D476" s="251"/>
      <c r="E476" s="252"/>
      <c r="F476" s="253"/>
      <c r="G476" s="253"/>
      <c r="H476" s="25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250"/>
      <c r="B477" s="251"/>
      <c r="C477" s="251"/>
      <c r="D477" s="251"/>
      <c r="E477" s="252"/>
      <c r="F477" s="253"/>
      <c r="G477" s="253"/>
      <c r="H477" s="25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250"/>
      <c r="B478" s="251"/>
      <c r="C478" s="251"/>
      <c r="D478" s="251"/>
      <c r="E478" s="252"/>
      <c r="F478" s="253"/>
      <c r="G478" s="253"/>
      <c r="H478" s="25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250"/>
      <c r="B479" s="251"/>
      <c r="C479" s="251"/>
      <c r="D479" s="251"/>
      <c r="E479" s="252"/>
      <c r="F479" s="253"/>
      <c r="G479" s="253"/>
      <c r="H479" s="25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250"/>
      <c r="B480" s="251"/>
      <c r="C480" s="251"/>
      <c r="D480" s="251"/>
      <c r="E480" s="252"/>
      <c r="F480" s="253"/>
      <c r="G480" s="253"/>
      <c r="H480" s="25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250"/>
      <c r="B481" s="251"/>
      <c r="C481" s="251"/>
      <c r="D481" s="251"/>
      <c r="E481" s="252"/>
      <c r="F481" s="253"/>
      <c r="G481" s="253"/>
      <c r="H481" s="25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250"/>
      <c r="B482" s="251"/>
      <c r="C482" s="251"/>
      <c r="D482" s="251"/>
      <c r="E482" s="252"/>
      <c r="F482" s="253"/>
      <c r="G482" s="253"/>
      <c r="H482" s="25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250"/>
      <c r="B483" s="251"/>
      <c r="C483" s="251"/>
      <c r="D483" s="251"/>
      <c r="E483" s="252"/>
      <c r="F483" s="253"/>
      <c r="G483" s="253"/>
      <c r="H483" s="25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250"/>
      <c r="B484" s="251"/>
      <c r="C484" s="251"/>
      <c r="D484" s="251"/>
      <c r="E484" s="252"/>
      <c r="F484" s="253"/>
      <c r="G484" s="253"/>
      <c r="H484" s="25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250"/>
      <c r="B485" s="251"/>
      <c r="C485" s="251"/>
      <c r="D485" s="251"/>
      <c r="E485" s="252"/>
      <c r="F485" s="253"/>
      <c r="G485" s="253"/>
      <c r="H485" s="25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250"/>
      <c r="B486" s="251"/>
      <c r="C486" s="251"/>
      <c r="D486" s="251"/>
      <c r="E486" s="252"/>
      <c r="F486" s="253"/>
      <c r="G486" s="253"/>
      <c r="H486" s="25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250"/>
      <c r="B487" s="251"/>
      <c r="C487" s="251"/>
      <c r="D487" s="251"/>
      <c r="E487" s="252"/>
      <c r="F487" s="253"/>
      <c r="G487" s="253"/>
      <c r="H487" s="25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250"/>
      <c r="B488" s="251"/>
      <c r="C488" s="251"/>
      <c r="D488" s="251"/>
      <c r="E488" s="252"/>
      <c r="F488" s="253"/>
      <c r="G488" s="253"/>
      <c r="H488" s="25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250"/>
      <c r="B489" s="251"/>
      <c r="C489" s="251"/>
      <c r="D489" s="251"/>
      <c r="E489" s="252"/>
      <c r="F489" s="253"/>
      <c r="G489" s="253"/>
      <c r="H489" s="25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250"/>
      <c r="B490" s="251"/>
      <c r="C490" s="251"/>
      <c r="D490" s="251"/>
      <c r="E490" s="252"/>
      <c r="F490" s="253"/>
      <c r="G490" s="253"/>
      <c r="H490" s="25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250"/>
      <c r="B491" s="251"/>
      <c r="C491" s="251"/>
      <c r="D491" s="251"/>
      <c r="E491" s="252"/>
      <c r="F491" s="253"/>
      <c r="G491" s="253"/>
      <c r="H491" s="25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250"/>
      <c r="B492" s="251"/>
      <c r="C492" s="251"/>
      <c r="D492" s="251"/>
      <c r="E492" s="252"/>
      <c r="F492" s="253"/>
      <c r="G492" s="253"/>
      <c r="H492" s="25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250"/>
      <c r="B493" s="251"/>
      <c r="C493" s="251"/>
      <c r="D493" s="251"/>
      <c r="E493" s="252"/>
      <c r="F493" s="253"/>
      <c r="G493" s="253"/>
      <c r="H493" s="25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250"/>
      <c r="B494" s="251"/>
      <c r="C494" s="251"/>
      <c r="D494" s="251"/>
      <c r="E494" s="252"/>
      <c r="F494" s="253"/>
      <c r="G494" s="253"/>
      <c r="H494" s="25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250"/>
      <c r="B495" s="251"/>
      <c r="C495" s="251"/>
      <c r="D495" s="251"/>
      <c r="E495" s="252"/>
      <c r="F495" s="253"/>
      <c r="G495" s="253"/>
      <c r="H495" s="25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250"/>
      <c r="B496" s="251"/>
      <c r="C496" s="251"/>
      <c r="D496" s="251"/>
      <c r="E496" s="252"/>
      <c r="F496" s="253"/>
      <c r="G496" s="253"/>
      <c r="H496" s="25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250"/>
      <c r="B497" s="251"/>
      <c r="C497" s="251"/>
      <c r="D497" s="251"/>
      <c r="E497" s="252"/>
      <c r="F497" s="253"/>
      <c r="G497" s="253"/>
      <c r="H497" s="25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250"/>
      <c r="B498" s="251"/>
      <c r="C498" s="251"/>
      <c r="D498" s="251"/>
      <c r="E498" s="252"/>
      <c r="F498" s="253"/>
      <c r="G498" s="253"/>
      <c r="H498" s="25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250"/>
      <c r="B499" s="251"/>
      <c r="C499" s="251"/>
      <c r="D499" s="251"/>
      <c r="E499" s="252"/>
      <c r="F499" s="253"/>
      <c r="G499" s="253"/>
      <c r="H499" s="25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250"/>
      <c r="B500" s="251"/>
      <c r="C500" s="251"/>
      <c r="D500" s="251"/>
      <c r="E500" s="252"/>
      <c r="F500" s="253"/>
      <c r="G500" s="253"/>
      <c r="H500" s="25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250"/>
      <c r="B501" s="251"/>
      <c r="C501" s="251"/>
      <c r="D501" s="251"/>
      <c r="E501" s="252"/>
      <c r="F501" s="253"/>
      <c r="G501" s="253"/>
      <c r="H501" s="25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250"/>
      <c r="B502" s="251"/>
      <c r="C502" s="251"/>
      <c r="D502" s="251"/>
      <c r="E502" s="252"/>
      <c r="F502" s="253"/>
      <c r="G502" s="253"/>
      <c r="H502" s="25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250"/>
      <c r="B503" s="251"/>
      <c r="C503" s="251"/>
      <c r="D503" s="251"/>
      <c r="E503" s="252"/>
      <c r="F503" s="253"/>
      <c r="G503" s="253"/>
      <c r="H503" s="25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250"/>
      <c r="B504" s="251"/>
      <c r="C504" s="251"/>
      <c r="D504" s="251"/>
      <c r="E504" s="252"/>
      <c r="F504" s="253"/>
      <c r="G504" s="253"/>
      <c r="H504" s="25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250"/>
      <c r="B505" s="251"/>
      <c r="C505" s="251"/>
      <c r="D505" s="251"/>
      <c r="E505" s="252"/>
      <c r="F505" s="253"/>
      <c r="G505" s="253"/>
      <c r="H505" s="25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250"/>
      <c r="B506" s="251"/>
      <c r="C506" s="251"/>
      <c r="D506" s="251"/>
      <c r="E506" s="252"/>
      <c r="F506" s="253"/>
      <c r="G506" s="253"/>
      <c r="H506" s="25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250"/>
      <c r="B507" s="251"/>
      <c r="C507" s="251"/>
      <c r="D507" s="251"/>
      <c r="E507" s="252"/>
      <c r="F507" s="253"/>
      <c r="G507" s="253"/>
      <c r="H507" s="25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250"/>
      <c r="B508" s="251"/>
      <c r="C508" s="251"/>
      <c r="D508" s="251"/>
      <c r="E508" s="252"/>
      <c r="F508" s="253"/>
      <c r="G508" s="253"/>
      <c r="H508" s="25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250"/>
      <c r="B509" s="251"/>
      <c r="C509" s="251"/>
      <c r="D509" s="251"/>
      <c r="E509" s="252"/>
      <c r="F509" s="253"/>
      <c r="G509" s="253"/>
      <c r="H509" s="25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250"/>
      <c r="B510" s="251"/>
      <c r="C510" s="251"/>
      <c r="D510" s="251"/>
      <c r="E510" s="252"/>
      <c r="F510" s="253"/>
      <c r="G510" s="253"/>
      <c r="H510" s="25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250"/>
      <c r="B511" s="251"/>
      <c r="C511" s="251"/>
      <c r="D511" s="251"/>
      <c r="E511" s="252"/>
      <c r="F511" s="253"/>
      <c r="G511" s="253"/>
      <c r="H511" s="25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250"/>
      <c r="B512" s="251"/>
      <c r="C512" s="251"/>
      <c r="D512" s="251"/>
      <c r="E512" s="252"/>
      <c r="F512" s="253"/>
      <c r="G512" s="253"/>
      <c r="H512" s="25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250"/>
      <c r="B513" s="251"/>
      <c r="C513" s="251"/>
      <c r="D513" s="251"/>
      <c r="E513" s="252"/>
      <c r="F513" s="253"/>
      <c r="G513" s="253"/>
      <c r="H513" s="25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250"/>
      <c r="B514" s="251"/>
      <c r="C514" s="251"/>
      <c r="D514" s="251"/>
      <c r="E514" s="252"/>
      <c r="F514" s="253"/>
      <c r="G514" s="253"/>
      <c r="H514" s="25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250"/>
      <c r="B515" s="251"/>
      <c r="C515" s="251"/>
      <c r="D515" s="251"/>
      <c r="E515" s="252"/>
      <c r="F515" s="253"/>
      <c r="G515" s="253"/>
      <c r="H515" s="25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250"/>
      <c r="B516" s="251"/>
      <c r="C516" s="251"/>
      <c r="D516" s="251"/>
      <c r="E516" s="252"/>
      <c r="F516" s="253"/>
      <c r="G516" s="253"/>
      <c r="H516" s="25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250"/>
      <c r="B517" s="251"/>
      <c r="C517" s="251"/>
      <c r="D517" s="251"/>
      <c r="E517" s="252"/>
      <c r="F517" s="253"/>
      <c r="G517" s="253"/>
      <c r="H517" s="25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250"/>
      <c r="B518" s="251"/>
      <c r="C518" s="251"/>
      <c r="D518" s="251"/>
      <c r="E518" s="252"/>
      <c r="F518" s="253"/>
      <c r="G518" s="253"/>
      <c r="H518" s="25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250"/>
      <c r="B519" s="251"/>
      <c r="C519" s="251"/>
      <c r="D519" s="251"/>
      <c r="E519" s="252"/>
      <c r="F519" s="253"/>
      <c r="G519" s="253"/>
      <c r="H519" s="25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250"/>
      <c r="B520" s="251"/>
      <c r="C520" s="251"/>
      <c r="D520" s="251"/>
      <c r="E520" s="252"/>
      <c r="F520" s="253"/>
      <c r="G520" s="253"/>
      <c r="H520" s="25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250"/>
      <c r="B521" s="251"/>
      <c r="C521" s="251"/>
      <c r="D521" s="251"/>
      <c r="E521" s="252"/>
      <c r="F521" s="253"/>
      <c r="G521" s="253"/>
      <c r="H521" s="25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250"/>
      <c r="B522" s="251"/>
      <c r="C522" s="251"/>
      <c r="D522" s="251"/>
      <c r="E522" s="252"/>
      <c r="F522" s="253"/>
      <c r="G522" s="253"/>
      <c r="H522" s="25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250"/>
      <c r="B523" s="251"/>
      <c r="C523" s="251"/>
      <c r="D523" s="251"/>
      <c r="E523" s="252"/>
      <c r="F523" s="253"/>
      <c r="G523" s="253"/>
      <c r="H523" s="25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250"/>
      <c r="B524" s="251"/>
      <c r="C524" s="251"/>
      <c r="D524" s="251"/>
      <c r="E524" s="252"/>
      <c r="F524" s="253"/>
      <c r="G524" s="253"/>
      <c r="H524" s="25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250"/>
      <c r="B525" s="251"/>
      <c r="C525" s="251"/>
      <c r="D525" s="251"/>
      <c r="E525" s="252"/>
      <c r="F525" s="253"/>
      <c r="G525" s="253"/>
      <c r="H525" s="25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250"/>
      <c r="B526" s="251"/>
      <c r="C526" s="251"/>
      <c r="D526" s="251"/>
      <c r="E526" s="252"/>
      <c r="F526" s="253"/>
      <c r="G526" s="253"/>
      <c r="H526" s="25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250"/>
      <c r="B527" s="251"/>
      <c r="C527" s="251"/>
      <c r="D527" s="251"/>
      <c r="E527" s="252"/>
      <c r="F527" s="253"/>
      <c r="G527" s="253"/>
      <c r="H527" s="25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250"/>
      <c r="B528" s="251"/>
      <c r="C528" s="251"/>
      <c r="D528" s="251"/>
      <c r="E528" s="252"/>
      <c r="F528" s="253"/>
      <c r="G528" s="253"/>
      <c r="H528" s="25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250"/>
      <c r="B529" s="251"/>
      <c r="C529" s="251"/>
      <c r="D529" s="251"/>
      <c r="E529" s="252"/>
      <c r="F529" s="253"/>
      <c r="G529" s="253"/>
      <c r="H529" s="25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250"/>
      <c r="B530" s="251"/>
      <c r="C530" s="251"/>
      <c r="D530" s="251"/>
      <c r="E530" s="252"/>
      <c r="F530" s="253"/>
      <c r="G530" s="253"/>
      <c r="H530" s="25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250"/>
      <c r="B531" s="251"/>
      <c r="C531" s="251"/>
      <c r="D531" s="251"/>
      <c r="E531" s="252"/>
      <c r="F531" s="253"/>
      <c r="G531" s="253"/>
      <c r="H531" s="25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250"/>
      <c r="B532" s="251"/>
      <c r="C532" s="251"/>
      <c r="D532" s="251"/>
      <c r="E532" s="252"/>
      <c r="F532" s="253"/>
      <c r="G532" s="253"/>
      <c r="H532" s="25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250"/>
      <c r="B533" s="251"/>
      <c r="C533" s="251"/>
      <c r="D533" s="251"/>
      <c r="E533" s="252"/>
      <c r="F533" s="253"/>
      <c r="G533" s="253"/>
      <c r="H533" s="25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250"/>
      <c r="B534" s="251"/>
      <c r="C534" s="251"/>
      <c r="D534" s="251"/>
      <c r="E534" s="252"/>
      <c r="F534" s="253"/>
      <c r="G534" s="253"/>
      <c r="H534" s="25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250"/>
      <c r="B535" s="251"/>
      <c r="C535" s="251"/>
      <c r="D535" s="251"/>
      <c r="E535" s="252"/>
      <c r="F535" s="253"/>
      <c r="G535" s="253"/>
      <c r="H535" s="25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250"/>
      <c r="B536" s="251"/>
      <c r="C536" s="251"/>
      <c r="D536" s="251"/>
      <c r="E536" s="252"/>
      <c r="F536" s="253"/>
      <c r="G536" s="253"/>
      <c r="H536" s="25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250"/>
      <c r="B537" s="251"/>
      <c r="C537" s="251"/>
      <c r="D537" s="251"/>
      <c r="E537" s="252"/>
      <c r="F537" s="253"/>
      <c r="G537" s="253"/>
      <c r="H537" s="25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250"/>
      <c r="B538" s="251"/>
      <c r="C538" s="251"/>
      <c r="D538" s="251"/>
      <c r="E538" s="252"/>
      <c r="F538" s="253"/>
      <c r="G538" s="253"/>
      <c r="H538" s="25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250"/>
      <c r="B539" s="251"/>
      <c r="C539" s="251"/>
      <c r="D539" s="251"/>
      <c r="E539" s="252"/>
      <c r="F539" s="253"/>
      <c r="G539" s="253"/>
      <c r="H539" s="25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250"/>
      <c r="B540" s="251"/>
      <c r="C540" s="251"/>
      <c r="D540" s="251"/>
      <c r="E540" s="252"/>
      <c r="F540" s="253"/>
      <c r="G540" s="253"/>
      <c r="H540" s="25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250"/>
      <c r="B541" s="251"/>
      <c r="C541" s="251"/>
      <c r="D541" s="251"/>
      <c r="E541" s="252"/>
      <c r="F541" s="253"/>
      <c r="G541" s="253"/>
      <c r="H541" s="25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250"/>
      <c r="B542" s="251"/>
      <c r="C542" s="251"/>
      <c r="D542" s="251"/>
      <c r="E542" s="252"/>
      <c r="F542" s="253"/>
      <c r="G542" s="253"/>
      <c r="H542" s="25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250"/>
      <c r="B543" s="251"/>
      <c r="C543" s="251"/>
      <c r="D543" s="251"/>
      <c r="E543" s="252"/>
      <c r="F543" s="253"/>
      <c r="G543" s="253"/>
      <c r="H543" s="25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250"/>
      <c r="B544" s="251"/>
      <c r="C544" s="251"/>
      <c r="D544" s="251"/>
      <c r="E544" s="252"/>
      <c r="F544" s="253"/>
      <c r="G544" s="253"/>
      <c r="H544" s="25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250"/>
      <c r="B545" s="251"/>
      <c r="C545" s="251"/>
      <c r="D545" s="251"/>
      <c r="E545" s="252"/>
      <c r="F545" s="253"/>
      <c r="G545" s="253"/>
      <c r="H545" s="25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250"/>
      <c r="B546" s="251"/>
      <c r="C546" s="251"/>
      <c r="D546" s="251"/>
      <c r="E546" s="252"/>
      <c r="F546" s="253"/>
      <c r="G546" s="253"/>
      <c r="H546" s="25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250"/>
      <c r="B547" s="251"/>
      <c r="C547" s="251"/>
      <c r="D547" s="251"/>
      <c r="E547" s="252"/>
      <c r="F547" s="253"/>
      <c r="G547" s="253"/>
      <c r="H547" s="25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250"/>
      <c r="B548" s="251"/>
      <c r="C548" s="251"/>
      <c r="D548" s="251"/>
      <c r="E548" s="252"/>
      <c r="F548" s="253"/>
      <c r="G548" s="253"/>
      <c r="H548" s="25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250"/>
      <c r="B549" s="251"/>
      <c r="C549" s="251"/>
      <c r="D549" s="251"/>
      <c r="E549" s="252"/>
      <c r="F549" s="253"/>
      <c r="G549" s="253"/>
      <c r="H549" s="25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250"/>
      <c r="B550" s="251"/>
      <c r="C550" s="251"/>
      <c r="D550" s="251"/>
      <c r="E550" s="252"/>
      <c r="F550" s="253"/>
      <c r="G550" s="253"/>
      <c r="H550" s="25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250"/>
      <c r="B551" s="251"/>
      <c r="C551" s="251"/>
      <c r="D551" s="251"/>
      <c r="E551" s="252"/>
      <c r="F551" s="253"/>
      <c r="G551" s="253"/>
      <c r="H551" s="25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250"/>
      <c r="B552" s="251"/>
      <c r="C552" s="251"/>
      <c r="D552" s="251"/>
      <c r="E552" s="252"/>
      <c r="F552" s="253"/>
      <c r="G552" s="253"/>
      <c r="H552" s="25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250"/>
      <c r="B553" s="251"/>
      <c r="C553" s="251"/>
      <c r="D553" s="251"/>
      <c r="E553" s="252"/>
      <c r="F553" s="253"/>
      <c r="G553" s="253"/>
      <c r="H553" s="25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250"/>
      <c r="B554" s="251"/>
      <c r="C554" s="251"/>
      <c r="D554" s="251"/>
      <c r="E554" s="252"/>
      <c r="F554" s="253"/>
      <c r="G554" s="253"/>
      <c r="H554" s="25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250"/>
      <c r="B555" s="251"/>
      <c r="C555" s="251"/>
      <c r="D555" s="251"/>
      <c r="E555" s="252"/>
      <c r="F555" s="253"/>
      <c r="G555" s="253"/>
      <c r="H555" s="25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250"/>
      <c r="B556" s="251"/>
      <c r="C556" s="251"/>
      <c r="D556" s="251"/>
      <c r="E556" s="252"/>
      <c r="F556" s="253"/>
      <c r="G556" s="253"/>
      <c r="H556" s="25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250"/>
      <c r="B557" s="251"/>
      <c r="C557" s="251"/>
      <c r="D557" s="251"/>
      <c r="E557" s="252"/>
      <c r="F557" s="253"/>
      <c r="G557" s="253"/>
      <c r="H557" s="25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250"/>
      <c r="B558" s="251"/>
      <c r="C558" s="251"/>
      <c r="D558" s="251"/>
      <c r="E558" s="252"/>
      <c r="F558" s="253"/>
      <c r="G558" s="253"/>
      <c r="H558" s="25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250"/>
      <c r="B559" s="251"/>
      <c r="C559" s="251"/>
      <c r="D559" s="251"/>
      <c r="E559" s="252"/>
      <c r="F559" s="253"/>
      <c r="G559" s="253"/>
      <c r="H559" s="25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250"/>
      <c r="B560" s="251"/>
      <c r="C560" s="251"/>
      <c r="D560" s="251"/>
      <c r="E560" s="252"/>
      <c r="F560" s="253"/>
      <c r="G560" s="253"/>
      <c r="H560" s="25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250"/>
      <c r="B561" s="251"/>
      <c r="C561" s="251"/>
      <c r="D561" s="251"/>
      <c r="E561" s="252"/>
      <c r="F561" s="253"/>
      <c r="G561" s="253"/>
      <c r="H561" s="25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250"/>
      <c r="B562" s="251"/>
      <c r="C562" s="251"/>
      <c r="D562" s="251"/>
      <c r="E562" s="252"/>
      <c r="F562" s="253"/>
      <c r="G562" s="253"/>
      <c r="H562" s="25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250"/>
      <c r="B563" s="251"/>
      <c r="C563" s="251"/>
      <c r="D563" s="251"/>
      <c r="E563" s="252"/>
      <c r="F563" s="253"/>
      <c r="G563" s="253"/>
      <c r="H563" s="25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250"/>
      <c r="B564" s="251"/>
      <c r="C564" s="251"/>
      <c r="D564" s="251"/>
      <c r="E564" s="252"/>
      <c r="F564" s="253"/>
      <c r="G564" s="253"/>
      <c r="H564" s="25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250"/>
      <c r="B565" s="251"/>
      <c r="C565" s="251"/>
      <c r="D565" s="251"/>
      <c r="E565" s="252"/>
      <c r="F565" s="253"/>
      <c r="G565" s="253"/>
      <c r="H565" s="25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250"/>
      <c r="B566" s="251"/>
      <c r="C566" s="251"/>
      <c r="D566" s="251"/>
      <c r="E566" s="252"/>
      <c r="F566" s="253"/>
      <c r="G566" s="253"/>
      <c r="H566" s="25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250"/>
      <c r="B567" s="251"/>
      <c r="C567" s="251"/>
      <c r="D567" s="251"/>
      <c r="E567" s="252"/>
      <c r="F567" s="253"/>
      <c r="G567" s="253"/>
      <c r="H567" s="25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250"/>
      <c r="B568" s="251"/>
      <c r="C568" s="251"/>
      <c r="D568" s="251"/>
      <c r="E568" s="252"/>
      <c r="F568" s="253"/>
      <c r="G568" s="253"/>
      <c r="H568" s="25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250"/>
      <c r="B569" s="251"/>
      <c r="C569" s="251"/>
      <c r="D569" s="251"/>
      <c r="E569" s="252"/>
      <c r="F569" s="253"/>
      <c r="G569" s="253"/>
      <c r="H569" s="25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50"/>
      <c r="B570" s="251"/>
      <c r="C570" s="251"/>
      <c r="D570" s="251"/>
      <c r="E570" s="252"/>
      <c r="F570" s="253"/>
      <c r="G570" s="253"/>
      <c r="H570" s="25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50"/>
      <c r="B571" s="251"/>
      <c r="C571" s="251"/>
      <c r="D571" s="251"/>
      <c r="E571" s="252"/>
      <c r="F571" s="253"/>
      <c r="G571" s="253"/>
      <c r="H571" s="25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50"/>
      <c r="B572" s="251"/>
      <c r="C572" s="251"/>
      <c r="D572" s="251"/>
      <c r="E572" s="252"/>
      <c r="F572" s="253"/>
      <c r="G572" s="253"/>
      <c r="H572" s="25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50"/>
      <c r="B573" s="251"/>
      <c r="C573" s="251"/>
      <c r="D573" s="251"/>
      <c r="E573" s="252"/>
      <c r="F573" s="253"/>
      <c r="G573" s="253"/>
      <c r="H573" s="25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50"/>
      <c r="B574" s="251"/>
      <c r="C574" s="251"/>
      <c r="D574" s="251"/>
      <c r="E574" s="252"/>
      <c r="F574" s="253"/>
      <c r="G574" s="253"/>
      <c r="H574" s="25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50"/>
      <c r="B575" s="251"/>
      <c r="C575" s="251"/>
      <c r="D575" s="251"/>
      <c r="E575" s="252"/>
      <c r="F575" s="253"/>
      <c r="G575" s="253"/>
      <c r="H575" s="25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50"/>
      <c r="B576" s="251"/>
      <c r="C576" s="251"/>
      <c r="D576" s="251"/>
      <c r="E576" s="252"/>
      <c r="F576" s="253"/>
      <c r="G576" s="253"/>
      <c r="H576" s="25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50"/>
      <c r="B577" s="251"/>
      <c r="C577" s="251"/>
      <c r="D577" s="251"/>
      <c r="E577" s="252"/>
      <c r="F577" s="253"/>
      <c r="G577" s="253"/>
      <c r="H577" s="25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50"/>
      <c r="B578" s="251"/>
      <c r="C578" s="251"/>
      <c r="D578" s="251"/>
      <c r="E578" s="252"/>
      <c r="F578" s="253"/>
      <c r="G578" s="253"/>
      <c r="H578" s="25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50"/>
      <c r="B579" s="251"/>
      <c r="C579" s="251"/>
      <c r="D579" s="251"/>
      <c r="E579" s="252"/>
      <c r="F579" s="253"/>
      <c r="G579" s="253"/>
      <c r="H579" s="25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50"/>
      <c r="B580" s="251"/>
      <c r="C580" s="251"/>
      <c r="D580" s="251"/>
      <c r="E580" s="252"/>
      <c r="F580" s="253"/>
      <c r="G580" s="253"/>
      <c r="H580" s="25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50"/>
      <c r="B581" s="251"/>
      <c r="C581" s="251"/>
      <c r="D581" s="251"/>
      <c r="E581" s="252"/>
      <c r="F581" s="253"/>
      <c r="G581" s="253"/>
      <c r="H581" s="25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50"/>
      <c r="B582" s="251"/>
      <c r="C582" s="251"/>
      <c r="D582" s="251"/>
      <c r="E582" s="252"/>
      <c r="F582" s="253"/>
      <c r="G582" s="253"/>
      <c r="H582" s="25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50"/>
      <c r="B583" s="251"/>
      <c r="C583" s="251"/>
      <c r="D583" s="251"/>
      <c r="E583" s="252"/>
      <c r="F583" s="253"/>
      <c r="G583" s="253"/>
      <c r="H583" s="25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50"/>
      <c r="B584" s="251"/>
      <c r="C584" s="251"/>
      <c r="D584" s="251"/>
      <c r="E584" s="252"/>
      <c r="F584" s="253"/>
      <c r="G584" s="253"/>
      <c r="H584" s="25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50"/>
      <c r="B585" s="251"/>
      <c r="C585" s="251"/>
      <c r="D585" s="251"/>
      <c r="E585" s="252"/>
      <c r="F585" s="253"/>
      <c r="G585" s="253"/>
      <c r="H585" s="25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50"/>
      <c r="B586" s="251"/>
      <c r="C586" s="251"/>
      <c r="D586" s="251"/>
      <c r="E586" s="252"/>
      <c r="F586" s="253"/>
      <c r="G586" s="253"/>
      <c r="H586" s="25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50"/>
      <c r="B587" s="251"/>
      <c r="C587" s="251"/>
      <c r="D587" s="251"/>
      <c r="E587" s="252"/>
      <c r="F587" s="253"/>
      <c r="G587" s="253"/>
      <c r="H587" s="25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50"/>
      <c r="B588" s="251"/>
      <c r="C588" s="251"/>
      <c r="D588" s="251"/>
      <c r="E588" s="252"/>
      <c r="F588" s="253"/>
      <c r="G588" s="253"/>
      <c r="H588" s="25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50"/>
      <c r="B589" s="251"/>
      <c r="C589" s="251"/>
      <c r="D589" s="251"/>
      <c r="E589" s="252"/>
      <c r="F589" s="253"/>
      <c r="G589" s="253"/>
      <c r="H589" s="25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50"/>
      <c r="B590" s="251"/>
      <c r="C590" s="251"/>
      <c r="D590" s="251"/>
      <c r="E590" s="252"/>
      <c r="F590" s="253"/>
      <c r="G590" s="253"/>
      <c r="H590" s="25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50"/>
      <c r="B591" s="251"/>
      <c r="C591" s="251"/>
      <c r="D591" s="251"/>
      <c r="E591" s="252"/>
      <c r="F591" s="253"/>
      <c r="G591" s="253"/>
      <c r="H591" s="25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50"/>
      <c r="B592" s="251"/>
      <c r="C592" s="251"/>
      <c r="D592" s="251"/>
      <c r="E592" s="252"/>
      <c r="F592" s="253"/>
      <c r="G592" s="253"/>
      <c r="H592" s="25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50"/>
      <c r="B593" s="251"/>
      <c r="C593" s="251"/>
      <c r="D593" s="251"/>
      <c r="E593" s="252"/>
      <c r="F593" s="253"/>
      <c r="G593" s="253"/>
      <c r="H593" s="25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50"/>
      <c r="B594" s="251"/>
      <c r="C594" s="251"/>
      <c r="D594" s="251"/>
      <c r="E594" s="252"/>
      <c r="F594" s="253"/>
      <c r="G594" s="253"/>
      <c r="H594" s="25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50"/>
      <c r="B595" s="251"/>
      <c r="C595" s="251"/>
      <c r="D595" s="251"/>
      <c r="E595" s="252"/>
      <c r="F595" s="253"/>
      <c r="G595" s="253"/>
      <c r="H595" s="25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50"/>
      <c r="B596" s="251"/>
      <c r="C596" s="251"/>
      <c r="D596" s="251"/>
      <c r="E596" s="252"/>
      <c r="F596" s="253"/>
      <c r="G596" s="253"/>
      <c r="H596" s="25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50"/>
      <c r="B597" s="251"/>
      <c r="C597" s="251"/>
      <c r="D597" s="251"/>
      <c r="E597" s="252"/>
      <c r="F597" s="253"/>
      <c r="G597" s="253"/>
      <c r="H597" s="25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50"/>
      <c r="B598" s="251"/>
      <c r="C598" s="251"/>
      <c r="D598" s="251"/>
      <c r="E598" s="252"/>
      <c r="F598" s="253"/>
      <c r="G598" s="253"/>
      <c r="H598" s="25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50"/>
      <c r="B599" s="251"/>
      <c r="C599" s="251"/>
      <c r="D599" s="251"/>
      <c r="E599" s="252"/>
      <c r="F599" s="253"/>
      <c r="G599" s="253"/>
      <c r="H599" s="25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50"/>
      <c r="B600" s="251"/>
      <c r="C600" s="251"/>
      <c r="D600" s="251"/>
      <c r="E600" s="252"/>
      <c r="F600" s="253"/>
      <c r="G600" s="253"/>
      <c r="H600" s="25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50"/>
      <c r="B601" s="251"/>
      <c r="C601" s="251"/>
      <c r="D601" s="251"/>
      <c r="E601" s="252"/>
      <c r="F601" s="253"/>
      <c r="G601" s="253"/>
      <c r="H601" s="25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50"/>
      <c r="B602" s="251"/>
      <c r="C602" s="251"/>
      <c r="D602" s="251"/>
      <c r="E602" s="252"/>
      <c r="F602" s="253"/>
      <c r="G602" s="253"/>
      <c r="H602" s="25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50"/>
      <c r="B603" s="251"/>
      <c r="C603" s="251"/>
      <c r="D603" s="251"/>
      <c r="E603" s="252"/>
      <c r="F603" s="253"/>
      <c r="G603" s="253"/>
      <c r="H603" s="25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50"/>
      <c r="B604" s="251"/>
      <c r="C604" s="251"/>
      <c r="D604" s="251"/>
      <c r="E604" s="252"/>
      <c r="F604" s="253"/>
      <c r="G604" s="253"/>
      <c r="H604" s="25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50"/>
      <c r="B605" s="251"/>
      <c r="C605" s="251"/>
      <c r="D605" s="251"/>
      <c r="E605" s="252"/>
      <c r="F605" s="253"/>
      <c r="G605" s="253"/>
      <c r="H605" s="25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50"/>
      <c r="B606" s="251"/>
      <c r="C606" s="251"/>
      <c r="D606" s="251"/>
      <c r="E606" s="252"/>
      <c r="F606" s="253"/>
      <c r="G606" s="253"/>
      <c r="H606" s="25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50"/>
      <c r="B607" s="251"/>
      <c r="C607" s="251"/>
      <c r="D607" s="251"/>
      <c r="E607" s="252"/>
      <c r="F607" s="253"/>
      <c r="G607" s="253"/>
      <c r="H607" s="25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50"/>
      <c r="B608" s="251"/>
      <c r="C608" s="251"/>
      <c r="D608" s="251"/>
      <c r="E608" s="252"/>
      <c r="F608" s="253"/>
      <c r="G608" s="253"/>
      <c r="H608" s="25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50"/>
      <c r="B609" s="251"/>
      <c r="C609" s="251"/>
      <c r="D609" s="251"/>
      <c r="E609" s="252"/>
      <c r="F609" s="253"/>
      <c r="G609" s="253"/>
      <c r="H609" s="25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50"/>
      <c r="B610" s="251"/>
      <c r="C610" s="251"/>
      <c r="D610" s="251"/>
      <c r="E610" s="252"/>
      <c r="F610" s="253"/>
      <c r="G610" s="253"/>
      <c r="H610" s="25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50"/>
      <c r="B611" s="251"/>
      <c r="C611" s="251"/>
      <c r="D611" s="251"/>
      <c r="E611" s="252"/>
      <c r="F611" s="253"/>
      <c r="G611" s="253"/>
      <c r="H611" s="25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50"/>
      <c r="B612" s="251"/>
      <c r="C612" s="251"/>
      <c r="D612" s="251"/>
      <c r="E612" s="252"/>
      <c r="F612" s="253"/>
      <c r="G612" s="253"/>
      <c r="H612" s="25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50"/>
      <c r="B613" s="251"/>
      <c r="C613" s="251"/>
      <c r="D613" s="251"/>
      <c r="E613" s="252"/>
      <c r="F613" s="253"/>
      <c r="G613" s="253"/>
      <c r="H613" s="25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50"/>
      <c r="B614" s="251"/>
      <c r="C614" s="251"/>
      <c r="D614" s="251"/>
      <c r="E614" s="252"/>
      <c r="F614" s="253"/>
      <c r="G614" s="253"/>
      <c r="H614" s="25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50"/>
      <c r="B615" s="251"/>
      <c r="C615" s="251"/>
      <c r="D615" s="251"/>
      <c r="E615" s="252"/>
      <c r="F615" s="253"/>
      <c r="G615" s="253"/>
      <c r="H615" s="25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50"/>
      <c r="B616" s="251"/>
      <c r="C616" s="251"/>
      <c r="D616" s="251"/>
      <c r="E616" s="252"/>
      <c r="F616" s="253"/>
      <c r="G616" s="253"/>
      <c r="H616" s="25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50"/>
      <c r="B617" s="251"/>
      <c r="C617" s="251"/>
      <c r="D617" s="251"/>
      <c r="E617" s="252"/>
      <c r="F617" s="253"/>
      <c r="G617" s="253"/>
      <c r="H617" s="25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50"/>
      <c r="B618" s="251"/>
      <c r="C618" s="251"/>
      <c r="D618" s="251"/>
      <c r="E618" s="252"/>
      <c r="F618" s="253"/>
      <c r="G618" s="253"/>
      <c r="H618" s="25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50"/>
      <c r="B619" s="251"/>
      <c r="C619" s="251"/>
      <c r="D619" s="251"/>
      <c r="E619" s="252"/>
      <c r="F619" s="253"/>
      <c r="G619" s="253"/>
      <c r="H619" s="25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50"/>
      <c r="B620" s="251"/>
      <c r="C620" s="251"/>
      <c r="D620" s="251"/>
      <c r="E620" s="252"/>
      <c r="F620" s="253"/>
      <c r="G620" s="253"/>
      <c r="H620" s="25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50"/>
      <c r="B621" s="251"/>
      <c r="C621" s="251"/>
      <c r="D621" s="251"/>
      <c r="E621" s="252"/>
      <c r="F621" s="253"/>
      <c r="G621" s="253"/>
      <c r="H621" s="25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50"/>
      <c r="B622" s="251"/>
      <c r="C622" s="251"/>
      <c r="D622" s="251"/>
      <c r="E622" s="252"/>
      <c r="F622" s="253"/>
      <c r="G622" s="253"/>
      <c r="H622" s="25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50"/>
      <c r="B623" s="251"/>
      <c r="C623" s="251"/>
      <c r="D623" s="251"/>
      <c r="E623" s="252"/>
      <c r="F623" s="253"/>
      <c r="G623" s="253"/>
      <c r="H623" s="25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50"/>
      <c r="B624" s="251"/>
      <c r="C624" s="251"/>
      <c r="D624" s="251"/>
      <c r="E624" s="252"/>
      <c r="F624" s="253"/>
      <c r="G624" s="253"/>
      <c r="H624" s="25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50"/>
      <c r="B625" s="251"/>
      <c r="C625" s="251"/>
      <c r="D625" s="251"/>
      <c r="E625" s="252"/>
      <c r="F625" s="253"/>
      <c r="G625" s="253"/>
      <c r="H625" s="25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50"/>
      <c r="B626" s="251"/>
      <c r="C626" s="251"/>
      <c r="D626" s="251"/>
      <c r="E626" s="252"/>
      <c r="F626" s="253"/>
      <c r="G626" s="253"/>
      <c r="H626" s="25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50"/>
      <c r="B627" s="251"/>
      <c r="C627" s="251"/>
      <c r="D627" s="251"/>
      <c r="E627" s="252"/>
      <c r="F627" s="253"/>
      <c r="G627" s="253"/>
      <c r="H627" s="25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50"/>
      <c r="B628" s="251"/>
      <c r="C628" s="251"/>
      <c r="D628" s="251"/>
      <c r="E628" s="252"/>
      <c r="F628" s="253"/>
      <c r="G628" s="253"/>
      <c r="H628" s="25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50"/>
      <c r="B629" s="251"/>
      <c r="C629" s="251"/>
      <c r="D629" s="251"/>
      <c r="E629" s="252"/>
      <c r="F629" s="253"/>
      <c r="G629" s="253"/>
      <c r="H629" s="25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50"/>
      <c r="B630" s="251"/>
      <c r="C630" s="251"/>
      <c r="D630" s="251"/>
      <c r="E630" s="252"/>
      <c r="F630" s="253"/>
      <c r="G630" s="253"/>
      <c r="H630" s="25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50"/>
      <c r="B631" s="251"/>
      <c r="C631" s="251"/>
      <c r="D631" s="251"/>
      <c r="E631" s="252"/>
      <c r="F631" s="253"/>
      <c r="G631" s="253"/>
      <c r="H631" s="25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50"/>
      <c r="B632" s="251"/>
      <c r="C632" s="251"/>
      <c r="D632" s="251"/>
      <c r="E632" s="252"/>
      <c r="F632" s="253"/>
      <c r="G632" s="253"/>
      <c r="H632" s="25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50"/>
      <c r="B633" s="251"/>
      <c r="C633" s="251"/>
      <c r="D633" s="251"/>
      <c r="E633" s="252"/>
      <c r="F633" s="253"/>
      <c r="G633" s="253"/>
      <c r="H633" s="25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50"/>
      <c r="B634" s="251"/>
      <c r="C634" s="251"/>
      <c r="D634" s="251"/>
      <c r="E634" s="252"/>
      <c r="F634" s="253"/>
      <c r="G634" s="253"/>
      <c r="H634" s="25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50"/>
      <c r="B635" s="251"/>
      <c r="C635" s="251"/>
      <c r="D635" s="251"/>
      <c r="E635" s="252"/>
      <c r="F635" s="253"/>
      <c r="G635" s="253"/>
      <c r="H635" s="25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50"/>
      <c r="B636" s="251"/>
      <c r="C636" s="251"/>
      <c r="D636" s="251"/>
      <c r="E636" s="252"/>
      <c r="F636" s="253"/>
      <c r="G636" s="253"/>
      <c r="H636" s="25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50"/>
      <c r="B637" s="251"/>
      <c r="C637" s="251"/>
      <c r="D637" s="251"/>
      <c r="E637" s="252"/>
      <c r="F637" s="253"/>
      <c r="G637" s="253"/>
      <c r="H637" s="25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50"/>
      <c r="B638" s="251"/>
      <c r="C638" s="251"/>
      <c r="D638" s="251"/>
      <c r="E638" s="252"/>
      <c r="F638" s="253"/>
      <c r="G638" s="253"/>
      <c r="H638" s="25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50"/>
      <c r="B639" s="251"/>
      <c r="C639" s="251"/>
      <c r="D639" s="251"/>
      <c r="E639" s="252"/>
      <c r="F639" s="253"/>
      <c r="G639" s="253"/>
      <c r="H639" s="25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50"/>
      <c r="B640" s="251"/>
      <c r="C640" s="251"/>
      <c r="D640" s="251"/>
      <c r="E640" s="252"/>
      <c r="F640" s="253"/>
      <c r="G640" s="253"/>
      <c r="H640" s="25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50"/>
      <c r="B641" s="251"/>
      <c r="C641" s="251"/>
      <c r="D641" s="251"/>
      <c r="E641" s="252"/>
      <c r="F641" s="253"/>
      <c r="G641" s="253"/>
      <c r="H641" s="25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50"/>
      <c r="B642" s="251"/>
      <c r="C642" s="251"/>
      <c r="D642" s="251"/>
      <c r="E642" s="252"/>
      <c r="F642" s="253"/>
      <c r="G642" s="253"/>
      <c r="H642" s="25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50"/>
      <c r="B643" s="251"/>
      <c r="C643" s="251"/>
      <c r="D643" s="251"/>
      <c r="E643" s="252"/>
      <c r="F643" s="253"/>
      <c r="G643" s="253"/>
      <c r="H643" s="25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50"/>
      <c r="B644" s="251"/>
      <c r="C644" s="251"/>
      <c r="D644" s="251"/>
      <c r="E644" s="252"/>
      <c r="F644" s="253"/>
      <c r="G644" s="253"/>
      <c r="H644" s="25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50"/>
      <c r="B645" s="251"/>
      <c r="C645" s="251"/>
      <c r="D645" s="251"/>
      <c r="E645" s="252"/>
      <c r="F645" s="253"/>
      <c r="G645" s="253"/>
      <c r="H645" s="25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50"/>
      <c r="B646" s="251"/>
      <c r="C646" s="251"/>
      <c r="D646" s="251"/>
      <c r="E646" s="252"/>
      <c r="F646" s="253"/>
      <c r="G646" s="253"/>
      <c r="H646" s="25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50"/>
      <c r="B647" s="251"/>
      <c r="C647" s="251"/>
      <c r="D647" s="251"/>
      <c r="E647" s="252"/>
      <c r="F647" s="253"/>
      <c r="G647" s="253"/>
      <c r="H647" s="25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50"/>
      <c r="B648" s="251"/>
      <c r="C648" s="251"/>
      <c r="D648" s="251"/>
      <c r="E648" s="252"/>
      <c r="F648" s="253"/>
      <c r="G648" s="253"/>
      <c r="H648" s="25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50"/>
      <c r="B649" s="251"/>
      <c r="C649" s="251"/>
      <c r="D649" s="251"/>
      <c r="E649" s="252"/>
      <c r="F649" s="253"/>
      <c r="G649" s="253"/>
      <c r="H649" s="25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50"/>
      <c r="B650" s="251"/>
      <c r="C650" s="251"/>
      <c r="D650" s="251"/>
      <c r="E650" s="252"/>
      <c r="F650" s="253"/>
      <c r="G650" s="253"/>
      <c r="H650" s="25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50"/>
      <c r="B651" s="251"/>
      <c r="C651" s="251"/>
      <c r="D651" s="251"/>
      <c r="E651" s="252"/>
      <c r="F651" s="253"/>
      <c r="G651" s="253"/>
      <c r="H651" s="25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50"/>
      <c r="B652" s="251"/>
      <c r="C652" s="251"/>
      <c r="D652" s="251"/>
      <c r="E652" s="252"/>
      <c r="F652" s="253"/>
      <c r="G652" s="253"/>
      <c r="H652" s="25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50"/>
      <c r="B653" s="251"/>
      <c r="C653" s="251"/>
      <c r="D653" s="251"/>
      <c r="E653" s="252"/>
      <c r="F653" s="253"/>
      <c r="G653" s="253"/>
      <c r="H653" s="25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50"/>
      <c r="B654" s="251"/>
      <c r="C654" s="251"/>
      <c r="D654" s="251"/>
      <c r="E654" s="252"/>
      <c r="F654" s="253"/>
      <c r="G654" s="253"/>
      <c r="H654" s="25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50"/>
      <c r="B655" s="251"/>
      <c r="C655" s="251"/>
      <c r="D655" s="251"/>
      <c r="E655" s="252"/>
      <c r="F655" s="253"/>
      <c r="G655" s="253"/>
      <c r="H655" s="25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50"/>
      <c r="B656" s="251"/>
      <c r="C656" s="251"/>
      <c r="D656" s="251"/>
      <c r="E656" s="252"/>
      <c r="F656" s="253"/>
      <c r="G656" s="253"/>
      <c r="H656" s="25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50"/>
      <c r="B657" s="251"/>
      <c r="C657" s="251"/>
      <c r="D657" s="251"/>
      <c r="E657" s="252"/>
      <c r="F657" s="253"/>
      <c r="G657" s="253"/>
      <c r="H657" s="25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50"/>
      <c r="B658" s="251"/>
      <c r="C658" s="251"/>
      <c r="D658" s="251"/>
      <c r="E658" s="252"/>
      <c r="F658" s="253"/>
      <c r="G658" s="253"/>
      <c r="H658" s="25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50"/>
      <c r="B659" s="251"/>
      <c r="C659" s="251"/>
      <c r="D659" s="251"/>
      <c r="E659" s="252"/>
      <c r="F659" s="253"/>
      <c r="G659" s="253"/>
      <c r="H659" s="25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50"/>
      <c r="B660" s="251"/>
      <c r="C660" s="251"/>
      <c r="D660" s="251"/>
      <c r="E660" s="252"/>
      <c r="F660" s="253"/>
      <c r="G660" s="253"/>
      <c r="H660" s="25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50"/>
      <c r="B661" s="251"/>
      <c r="C661" s="251"/>
      <c r="D661" s="251"/>
      <c r="E661" s="252"/>
      <c r="F661" s="253"/>
      <c r="G661" s="253"/>
      <c r="H661" s="25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50"/>
      <c r="B662" s="251"/>
      <c r="C662" s="251"/>
      <c r="D662" s="251"/>
      <c r="E662" s="252"/>
      <c r="F662" s="253"/>
      <c r="G662" s="253"/>
      <c r="H662" s="25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50"/>
      <c r="B663" s="251"/>
      <c r="C663" s="251"/>
      <c r="D663" s="251"/>
      <c r="E663" s="252"/>
      <c r="F663" s="253"/>
      <c r="G663" s="253"/>
      <c r="H663" s="25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50"/>
      <c r="B664" s="251"/>
      <c r="C664" s="251"/>
      <c r="D664" s="251"/>
      <c r="E664" s="252"/>
      <c r="F664" s="253"/>
      <c r="G664" s="253"/>
      <c r="H664" s="25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50"/>
      <c r="B665" s="251"/>
      <c r="C665" s="251"/>
      <c r="D665" s="251"/>
      <c r="E665" s="252"/>
      <c r="F665" s="253"/>
      <c r="G665" s="253"/>
      <c r="H665" s="25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50"/>
      <c r="B666" s="251"/>
      <c r="C666" s="251"/>
      <c r="D666" s="251"/>
      <c r="E666" s="252"/>
      <c r="F666" s="253"/>
      <c r="G666" s="253"/>
      <c r="H666" s="25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50"/>
      <c r="B667" s="251"/>
      <c r="C667" s="251"/>
      <c r="D667" s="251"/>
      <c r="E667" s="252"/>
      <c r="F667" s="253"/>
      <c r="G667" s="253"/>
      <c r="H667" s="25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50"/>
      <c r="B668" s="251"/>
      <c r="C668" s="251"/>
      <c r="D668" s="251"/>
      <c r="E668" s="252"/>
      <c r="F668" s="253"/>
      <c r="G668" s="253"/>
      <c r="H668" s="25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50"/>
      <c r="B669" s="251"/>
      <c r="C669" s="251"/>
      <c r="D669" s="251"/>
      <c r="E669" s="252"/>
      <c r="F669" s="253"/>
      <c r="G669" s="253"/>
      <c r="H669" s="25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50"/>
      <c r="B670" s="251"/>
      <c r="C670" s="251"/>
      <c r="D670" s="251"/>
      <c r="E670" s="252"/>
      <c r="F670" s="253"/>
      <c r="G670" s="253"/>
      <c r="H670" s="25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50"/>
      <c r="B671" s="251"/>
      <c r="C671" s="251"/>
      <c r="D671" s="251"/>
      <c r="E671" s="252"/>
      <c r="F671" s="253"/>
      <c r="G671" s="253"/>
      <c r="H671" s="25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50"/>
      <c r="B672" s="251"/>
      <c r="C672" s="251"/>
      <c r="D672" s="251"/>
      <c r="E672" s="252"/>
      <c r="F672" s="253"/>
      <c r="G672" s="253"/>
      <c r="H672" s="25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50"/>
      <c r="B673" s="251"/>
      <c r="C673" s="251"/>
      <c r="D673" s="251"/>
      <c r="E673" s="252"/>
      <c r="F673" s="253"/>
      <c r="G673" s="253"/>
      <c r="H673" s="25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50"/>
      <c r="B674" s="251"/>
      <c r="C674" s="251"/>
      <c r="D674" s="251"/>
      <c r="E674" s="252"/>
      <c r="F674" s="253"/>
      <c r="G674" s="253"/>
      <c r="H674" s="25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50"/>
      <c r="B675" s="251"/>
      <c r="C675" s="251"/>
      <c r="D675" s="251"/>
      <c r="E675" s="252"/>
      <c r="F675" s="253"/>
      <c r="G675" s="253"/>
      <c r="H675" s="25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50"/>
      <c r="B676" s="251"/>
      <c r="C676" s="251"/>
      <c r="D676" s="251"/>
      <c r="E676" s="252"/>
      <c r="F676" s="253"/>
      <c r="G676" s="253"/>
      <c r="H676" s="25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50"/>
      <c r="B677" s="251"/>
      <c r="C677" s="251"/>
      <c r="D677" s="251"/>
      <c r="E677" s="252"/>
      <c r="F677" s="253"/>
      <c r="G677" s="253"/>
      <c r="H677" s="25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50"/>
      <c r="B678" s="251"/>
      <c r="C678" s="251"/>
      <c r="D678" s="251"/>
      <c r="E678" s="252"/>
      <c r="F678" s="253"/>
      <c r="G678" s="253"/>
      <c r="H678" s="25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50"/>
      <c r="B679" s="251"/>
      <c r="C679" s="251"/>
      <c r="D679" s="251"/>
      <c r="E679" s="252"/>
      <c r="F679" s="253"/>
      <c r="G679" s="253"/>
      <c r="H679" s="25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50"/>
      <c r="B680" s="251"/>
      <c r="C680" s="251"/>
      <c r="D680" s="251"/>
      <c r="E680" s="252"/>
      <c r="F680" s="253"/>
      <c r="G680" s="253"/>
      <c r="H680" s="25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50"/>
      <c r="B681" s="251"/>
      <c r="C681" s="251"/>
      <c r="D681" s="251"/>
      <c r="E681" s="252"/>
      <c r="F681" s="253"/>
      <c r="G681" s="253"/>
      <c r="H681" s="25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50"/>
      <c r="B682" s="251"/>
      <c r="C682" s="251"/>
      <c r="D682" s="251"/>
      <c r="E682" s="252"/>
      <c r="F682" s="253"/>
      <c r="G682" s="253"/>
      <c r="H682" s="25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50"/>
      <c r="B683" s="251"/>
      <c r="C683" s="251"/>
      <c r="D683" s="251"/>
      <c r="E683" s="252"/>
      <c r="F683" s="253"/>
      <c r="G683" s="253"/>
      <c r="H683" s="25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50"/>
      <c r="B684" s="251"/>
      <c r="C684" s="251"/>
      <c r="D684" s="251"/>
      <c r="E684" s="252"/>
      <c r="F684" s="253"/>
      <c r="G684" s="253"/>
      <c r="H684" s="25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50"/>
      <c r="B685" s="251"/>
      <c r="C685" s="251"/>
      <c r="D685" s="251"/>
      <c r="E685" s="252"/>
      <c r="F685" s="253"/>
      <c r="G685" s="253"/>
      <c r="H685" s="25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50"/>
      <c r="B686" s="251"/>
      <c r="C686" s="251"/>
      <c r="D686" s="251"/>
      <c r="E686" s="252"/>
      <c r="F686" s="253"/>
      <c r="G686" s="253"/>
      <c r="H686" s="25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50"/>
      <c r="B687" s="251"/>
      <c r="C687" s="251"/>
      <c r="D687" s="251"/>
      <c r="E687" s="252"/>
      <c r="F687" s="253"/>
      <c r="G687" s="253"/>
      <c r="H687" s="25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50"/>
      <c r="B688" s="251"/>
      <c r="C688" s="251"/>
      <c r="D688" s="251"/>
      <c r="E688" s="252"/>
      <c r="F688" s="253"/>
      <c r="G688" s="253"/>
      <c r="H688" s="25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50"/>
      <c r="B689" s="251"/>
      <c r="C689" s="251"/>
      <c r="D689" s="251"/>
      <c r="E689" s="252"/>
      <c r="F689" s="253"/>
      <c r="G689" s="253"/>
      <c r="H689" s="25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50"/>
      <c r="B690" s="251"/>
      <c r="C690" s="251"/>
      <c r="D690" s="251"/>
      <c r="E690" s="252"/>
      <c r="F690" s="253"/>
      <c r="G690" s="253"/>
      <c r="H690" s="25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50"/>
      <c r="B691" s="251"/>
      <c r="C691" s="251"/>
      <c r="D691" s="251"/>
      <c r="E691" s="252"/>
      <c r="F691" s="253"/>
      <c r="G691" s="253"/>
      <c r="H691" s="25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50"/>
      <c r="B692" s="251"/>
      <c r="C692" s="251"/>
      <c r="D692" s="251"/>
      <c r="E692" s="252"/>
      <c r="F692" s="253"/>
      <c r="G692" s="253"/>
      <c r="H692" s="25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50"/>
      <c r="B693" s="251"/>
      <c r="C693" s="251"/>
      <c r="D693" s="251"/>
      <c r="E693" s="252"/>
      <c r="F693" s="253"/>
      <c r="G693" s="253"/>
      <c r="H693" s="25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50"/>
      <c r="B694" s="251"/>
      <c r="C694" s="251"/>
      <c r="D694" s="251"/>
      <c r="E694" s="252"/>
      <c r="F694" s="253"/>
      <c r="G694" s="253"/>
      <c r="H694" s="25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50"/>
      <c r="B695" s="251"/>
      <c r="C695" s="251"/>
      <c r="D695" s="251"/>
      <c r="E695" s="252"/>
      <c r="F695" s="253"/>
      <c r="G695" s="253"/>
      <c r="H695" s="25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50"/>
      <c r="B696" s="251"/>
      <c r="C696" s="251"/>
      <c r="D696" s="251"/>
      <c r="E696" s="252"/>
      <c r="F696" s="253"/>
      <c r="G696" s="253"/>
      <c r="H696" s="25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50"/>
      <c r="B697" s="251"/>
      <c r="C697" s="251"/>
      <c r="D697" s="251"/>
      <c r="E697" s="252"/>
      <c r="F697" s="253"/>
      <c r="G697" s="253"/>
      <c r="H697" s="25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50"/>
      <c r="B698" s="251"/>
      <c r="C698" s="251"/>
      <c r="D698" s="251"/>
      <c r="E698" s="252"/>
      <c r="F698" s="253"/>
      <c r="G698" s="253"/>
      <c r="H698" s="25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50"/>
      <c r="B699" s="251"/>
      <c r="C699" s="251"/>
      <c r="D699" s="251"/>
      <c r="E699" s="252"/>
      <c r="F699" s="253"/>
      <c r="G699" s="253"/>
      <c r="H699" s="25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50"/>
      <c r="B700" s="251"/>
      <c r="C700" s="251"/>
      <c r="D700" s="251"/>
      <c r="E700" s="252"/>
      <c r="F700" s="253"/>
      <c r="G700" s="253"/>
      <c r="H700" s="25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50"/>
      <c r="B701" s="251"/>
      <c r="C701" s="251"/>
      <c r="D701" s="251"/>
      <c r="E701" s="252"/>
      <c r="F701" s="253"/>
      <c r="G701" s="253"/>
      <c r="H701" s="25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50"/>
      <c r="B702" s="251"/>
      <c r="C702" s="251"/>
      <c r="D702" s="251"/>
      <c r="E702" s="252"/>
      <c r="F702" s="253"/>
      <c r="G702" s="253"/>
      <c r="H702" s="25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50"/>
      <c r="B703" s="251"/>
      <c r="C703" s="251"/>
      <c r="D703" s="251"/>
      <c r="E703" s="252"/>
      <c r="F703" s="253"/>
      <c r="G703" s="253"/>
      <c r="H703" s="25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50"/>
      <c r="B704" s="251"/>
      <c r="C704" s="251"/>
      <c r="D704" s="251"/>
      <c r="E704" s="252"/>
      <c r="F704" s="253"/>
      <c r="G704" s="253"/>
      <c r="H704" s="25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50"/>
      <c r="B705" s="251"/>
      <c r="C705" s="251"/>
      <c r="D705" s="251"/>
      <c r="E705" s="252"/>
      <c r="F705" s="253"/>
      <c r="G705" s="253"/>
      <c r="H705" s="25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50"/>
      <c r="B706" s="251"/>
      <c r="C706" s="251"/>
      <c r="D706" s="251"/>
      <c r="E706" s="252"/>
      <c r="F706" s="253"/>
      <c r="G706" s="253"/>
      <c r="H706" s="25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50"/>
      <c r="B707" s="251"/>
      <c r="C707" s="251"/>
      <c r="D707" s="251"/>
      <c r="E707" s="252"/>
      <c r="F707" s="253"/>
      <c r="G707" s="253"/>
      <c r="H707" s="25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50"/>
      <c r="B708" s="251"/>
      <c r="C708" s="251"/>
      <c r="D708" s="251"/>
      <c r="E708" s="252"/>
      <c r="F708" s="253"/>
      <c r="G708" s="253"/>
      <c r="H708" s="25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50"/>
      <c r="B709" s="251"/>
      <c r="C709" s="251"/>
      <c r="D709" s="251"/>
      <c r="E709" s="252"/>
      <c r="F709" s="253"/>
      <c r="G709" s="253"/>
      <c r="H709" s="25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50"/>
      <c r="B710" s="251"/>
      <c r="C710" s="251"/>
      <c r="D710" s="251"/>
      <c r="E710" s="252"/>
      <c r="F710" s="253"/>
      <c r="G710" s="253"/>
      <c r="H710" s="25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50"/>
      <c r="B711" s="251"/>
      <c r="C711" s="251"/>
      <c r="D711" s="251"/>
      <c r="E711" s="252"/>
      <c r="F711" s="253"/>
      <c r="G711" s="253"/>
      <c r="H711" s="25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50"/>
      <c r="B712" s="251"/>
      <c r="C712" s="251"/>
      <c r="D712" s="251"/>
      <c r="E712" s="252"/>
      <c r="F712" s="253"/>
      <c r="G712" s="253"/>
      <c r="H712" s="25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50"/>
      <c r="B713" s="251"/>
      <c r="C713" s="251"/>
      <c r="D713" s="251"/>
      <c r="E713" s="252"/>
      <c r="F713" s="253"/>
      <c r="G713" s="253"/>
      <c r="H713" s="25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50"/>
      <c r="B714" s="251"/>
      <c r="C714" s="251"/>
      <c r="D714" s="251"/>
      <c r="E714" s="252"/>
      <c r="F714" s="253"/>
      <c r="G714" s="253"/>
      <c r="H714" s="25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50"/>
      <c r="B715" s="251"/>
      <c r="C715" s="251"/>
      <c r="D715" s="251"/>
      <c r="E715" s="252"/>
      <c r="F715" s="253"/>
      <c r="G715" s="253"/>
      <c r="H715" s="25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50"/>
      <c r="B716" s="251"/>
      <c r="C716" s="251"/>
      <c r="D716" s="251"/>
      <c r="E716" s="252"/>
      <c r="F716" s="253"/>
      <c r="G716" s="253"/>
      <c r="H716" s="25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50"/>
      <c r="B717" s="251"/>
      <c r="C717" s="251"/>
      <c r="D717" s="251"/>
      <c r="E717" s="252"/>
      <c r="F717" s="253"/>
      <c r="G717" s="253"/>
      <c r="H717" s="25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50"/>
      <c r="B718" s="251"/>
      <c r="C718" s="251"/>
      <c r="D718" s="251"/>
      <c r="E718" s="252"/>
      <c r="F718" s="253"/>
      <c r="G718" s="253"/>
      <c r="H718" s="25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50"/>
      <c r="B719" s="251"/>
      <c r="C719" s="251"/>
      <c r="D719" s="251"/>
      <c r="E719" s="252"/>
      <c r="F719" s="253"/>
      <c r="G719" s="253"/>
      <c r="H719" s="25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50"/>
      <c r="B720" s="251"/>
      <c r="C720" s="251"/>
      <c r="D720" s="251"/>
      <c r="E720" s="252"/>
      <c r="F720" s="253"/>
      <c r="G720" s="253"/>
      <c r="H720" s="25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50"/>
      <c r="B721" s="251"/>
      <c r="C721" s="251"/>
      <c r="D721" s="251"/>
      <c r="E721" s="252"/>
      <c r="F721" s="253"/>
      <c r="G721" s="253"/>
      <c r="H721" s="25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50"/>
      <c r="B722" s="251"/>
      <c r="C722" s="251"/>
      <c r="D722" s="251"/>
      <c r="E722" s="252"/>
      <c r="F722" s="253"/>
      <c r="G722" s="253"/>
      <c r="H722" s="25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50"/>
      <c r="B723" s="251"/>
      <c r="C723" s="251"/>
      <c r="D723" s="251"/>
      <c r="E723" s="252"/>
      <c r="F723" s="253"/>
      <c r="G723" s="253"/>
      <c r="H723" s="25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50"/>
      <c r="B724" s="251"/>
      <c r="C724" s="251"/>
      <c r="D724" s="251"/>
      <c r="E724" s="252"/>
      <c r="F724" s="253"/>
      <c r="G724" s="253"/>
      <c r="H724" s="25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50"/>
      <c r="B725" s="251"/>
      <c r="C725" s="251"/>
      <c r="D725" s="251"/>
      <c r="E725" s="252"/>
      <c r="F725" s="253"/>
      <c r="G725" s="253"/>
      <c r="H725" s="25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50"/>
      <c r="B726" s="251"/>
      <c r="C726" s="251"/>
      <c r="D726" s="251"/>
      <c r="E726" s="252"/>
      <c r="F726" s="253"/>
      <c r="G726" s="253"/>
      <c r="H726" s="25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50"/>
      <c r="B727" s="251"/>
      <c r="C727" s="251"/>
      <c r="D727" s="251"/>
      <c r="E727" s="252"/>
      <c r="F727" s="253"/>
      <c r="G727" s="253"/>
      <c r="H727" s="25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50"/>
      <c r="B728" s="251"/>
      <c r="C728" s="251"/>
      <c r="D728" s="251"/>
      <c r="E728" s="252"/>
      <c r="F728" s="253"/>
      <c r="G728" s="253"/>
      <c r="H728" s="25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50"/>
      <c r="B729" s="251"/>
      <c r="C729" s="251"/>
      <c r="D729" s="251"/>
      <c r="E729" s="252"/>
      <c r="F729" s="253"/>
      <c r="G729" s="253"/>
      <c r="H729" s="25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50"/>
      <c r="B730" s="251"/>
      <c r="C730" s="251"/>
      <c r="D730" s="251"/>
      <c r="E730" s="252"/>
      <c r="F730" s="253"/>
      <c r="G730" s="253"/>
      <c r="H730" s="25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50"/>
      <c r="B731" s="251"/>
      <c r="C731" s="251"/>
      <c r="D731" s="251"/>
      <c r="E731" s="252"/>
      <c r="F731" s="253"/>
      <c r="G731" s="253"/>
      <c r="H731" s="25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50"/>
      <c r="B732" s="251"/>
      <c r="C732" s="251"/>
      <c r="D732" s="251"/>
      <c r="E732" s="252"/>
      <c r="F732" s="253"/>
      <c r="G732" s="253"/>
      <c r="H732" s="25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50"/>
      <c r="B733" s="251"/>
      <c r="C733" s="251"/>
      <c r="D733" s="251"/>
      <c r="E733" s="252"/>
      <c r="F733" s="253"/>
      <c r="G733" s="253"/>
      <c r="H733" s="25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50"/>
      <c r="B734" s="251"/>
      <c r="C734" s="251"/>
      <c r="D734" s="251"/>
      <c r="E734" s="252"/>
      <c r="F734" s="253"/>
      <c r="G734" s="253"/>
      <c r="H734" s="25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50"/>
      <c r="B735" s="251"/>
      <c r="C735" s="251"/>
      <c r="D735" s="251"/>
      <c r="E735" s="252"/>
      <c r="F735" s="253"/>
      <c r="G735" s="253"/>
      <c r="H735" s="25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50"/>
      <c r="B736" s="251"/>
      <c r="C736" s="251"/>
      <c r="D736" s="251"/>
      <c r="E736" s="252"/>
      <c r="F736" s="253"/>
      <c r="G736" s="253"/>
      <c r="H736" s="25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50"/>
      <c r="B737" s="251"/>
      <c r="C737" s="251"/>
      <c r="D737" s="251"/>
      <c r="E737" s="252"/>
      <c r="F737" s="253"/>
      <c r="G737" s="253"/>
      <c r="H737" s="25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50"/>
      <c r="B738" s="251"/>
      <c r="C738" s="251"/>
      <c r="D738" s="251"/>
      <c r="E738" s="252"/>
      <c r="F738" s="253"/>
      <c r="G738" s="253"/>
      <c r="H738" s="25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50"/>
      <c r="B739" s="251"/>
      <c r="C739" s="251"/>
      <c r="D739" s="251"/>
      <c r="E739" s="252"/>
      <c r="F739" s="253"/>
      <c r="G739" s="253"/>
      <c r="H739" s="25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50"/>
      <c r="B740" s="251"/>
      <c r="C740" s="251"/>
      <c r="D740" s="251"/>
      <c r="E740" s="252"/>
      <c r="F740" s="253"/>
      <c r="G740" s="253"/>
      <c r="H740" s="25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50"/>
      <c r="B741" s="251"/>
      <c r="C741" s="251"/>
      <c r="D741" s="251"/>
      <c r="E741" s="252"/>
      <c r="F741" s="253"/>
      <c r="G741" s="253"/>
      <c r="H741" s="25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50"/>
      <c r="B742" s="251"/>
      <c r="C742" s="251"/>
      <c r="D742" s="251"/>
      <c r="E742" s="252"/>
      <c r="F742" s="253"/>
      <c r="G742" s="253"/>
      <c r="H742" s="25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50"/>
      <c r="B743" s="251"/>
      <c r="C743" s="251"/>
      <c r="D743" s="251"/>
      <c r="E743" s="252"/>
      <c r="F743" s="253"/>
      <c r="G743" s="253"/>
      <c r="H743" s="25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50"/>
      <c r="B744" s="251"/>
      <c r="C744" s="251"/>
      <c r="D744" s="251"/>
      <c r="E744" s="252"/>
      <c r="F744" s="253"/>
      <c r="G744" s="253"/>
      <c r="H744" s="25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50"/>
      <c r="B745" s="251"/>
      <c r="C745" s="251"/>
      <c r="D745" s="251"/>
      <c r="E745" s="252"/>
      <c r="F745" s="253"/>
      <c r="G745" s="253"/>
      <c r="H745" s="25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50"/>
      <c r="B746" s="251"/>
      <c r="C746" s="251"/>
      <c r="D746" s="251"/>
      <c r="E746" s="252"/>
      <c r="F746" s="253"/>
      <c r="G746" s="253"/>
      <c r="H746" s="25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50"/>
      <c r="B747" s="251"/>
      <c r="C747" s="251"/>
      <c r="D747" s="251"/>
      <c r="E747" s="252"/>
      <c r="F747" s="253"/>
      <c r="G747" s="253"/>
      <c r="H747" s="25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50"/>
      <c r="B748" s="251"/>
      <c r="C748" s="251"/>
      <c r="D748" s="251"/>
      <c r="E748" s="252"/>
      <c r="F748" s="253"/>
      <c r="G748" s="253"/>
      <c r="H748" s="25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50"/>
      <c r="B749" s="251"/>
      <c r="C749" s="251"/>
      <c r="D749" s="251"/>
      <c r="E749" s="252"/>
      <c r="F749" s="253"/>
      <c r="G749" s="253"/>
      <c r="H749" s="25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50"/>
      <c r="B750" s="251"/>
      <c r="C750" s="251"/>
      <c r="D750" s="251"/>
      <c r="E750" s="252"/>
      <c r="F750" s="253"/>
      <c r="G750" s="253"/>
      <c r="H750" s="25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50"/>
      <c r="B751" s="251"/>
      <c r="C751" s="251"/>
      <c r="D751" s="251"/>
      <c r="E751" s="252"/>
      <c r="F751" s="253"/>
      <c r="G751" s="253"/>
      <c r="H751" s="25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50"/>
      <c r="B752" s="251"/>
      <c r="C752" s="251"/>
      <c r="D752" s="251"/>
      <c r="E752" s="252"/>
      <c r="F752" s="253"/>
      <c r="G752" s="253"/>
      <c r="H752" s="25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50"/>
      <c r="B753" s="251"/>
      <c r="C753" s="251"/>
      <c r="D753" s="251"/>
      <c r="E753" s="252"/>
      <c r="F753" s="253"/>
      <c r="G753" s="253"/>
      <c r="H753" s="25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50"/>
      <c r="B754" s="251"/>
      <c r="C754" s="251"/>
      <c r="D754" s="251"/>
      <c r="E754" s="252"/>
      <c r="F754" s="253"/>
      <c r="G754" s="253"/>
      <c r="H754" s="25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50"/>
      <c r="B755" s="251"/>
      <c r="C755" s="251"/>
      <c r="D755" s="251"/>
      <c r="E755" s="252"/>
      <c r="F755" s="253"/>
      <c r="G755" s="253"/>
      <c r="H755" s="25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50"/>
      <c r="B756" s="251"/>
      <c r="C756" s="251"/>
      <c r="D756" s="251"/>
      <c r="E756" s="252"/>
      <c r="F756" s="253"/>
      <c r="G756" s="253"/>
      <c r="H756" s="25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50"/>
      <c r="B757" s="251"/>
      <c r="C757" s="251"/>
      <c r="D757" s="251"/>
      <c r="E757" s="252"/>
      <c r="F757" s="253"/>
      <c r="G757" s="253"/>
      <c r="H757" s="25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50"/>
      <c r="B758" s="251"/>
      <c r="C758" s="251"/>
      <c r="D758" s="251"/>
      <c r="E758" s="252"/>
      <c r="F758" s="253"/>
      <c r="G758" s="253"/>
      <c r="H758" s="25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50"/>
      <c r="B759" s="251"/>
      <c r="C759" s="251"/>
      <c r="D759" s="251"/>
      <c r="E759" s="252"/>
      <c r="F759" s="253"/>
      <c r="G759" s="253"/>
      <c r="H759" s="25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50"/>
      <c r="B760" s="251"/>
      <c r="C760" s="251"/>
      <c r="D760" s="251"/>
      <c r="E760" s="252"/>
      <c r="F760" s="253"/>
      <c r="G760" s="253"/>
      <c r="H760" s="25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50"/>
      <c r="B761" s="251"/>
      <c r="C761" s="251"/>
      <c r="D761" s="251"/>
      <c r="E761" s="252"/>
      <c r="F761" s="253"/>
      <c r="G761" s="253"/>
      <c r="H761" s="25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50"/>
      <c r="B762" s="251"/>
      <c r="C762" s="251"/>
      <c r="D762" s="251"/>
      <c r="E762" s="252"/>
      <c r="F762" s="253"/>
      <c r="G762" s="253"/>
      <c r="H762" s="25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50"/>
      <c r="B763" s="251"/>
      <c r="C763" s="251"/>
      <c r="D763" s="251"/>
      <c r="E763" s="252"/>
      <c r="F763" s="253"/>
      <c r="G763" s="253"/>
      <c r="H763" s="25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50"/>
      <c r="B764" s="251"/>
      <c r="C764" s="251"/>
      <c r="D764" s="251"/>
      <c r="E764" s="252"/>
      <c r="F764" s="253"/>
      <c r="G764" s="253"/>
      <c r="H764" s="25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50"/>
      <c r="B765" s="251"/>
      <c r="C765" s="251"/>
      <c r="D765" s="251"/>
      <c r="E765" s="252"/>
      <c r="F765" s="253"/>
      <c r="G765" s="253"/>
      <c r="H765" s="25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50"/>
      <c r="B766" s="251"/>
      <c r="C766" s="251"/>
      <c r="D766" s="251"/>
      <c r="E766" s="252"/>
      <c r="F766" s="253"/>
      <c r="G766" s="253"/>
      <c r="H766" s="25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50"/>
      <c r="B767" s="251"/>
      <c r="C767" s="251"/>
      <c r="D767" s="251"/>
      <c r="E767" s="252"/>
      <c r="F767" s="253"/>
      <c r="G767" s="253"/>
      <c r="H767" s="25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50"/>
      <c r="B768" s="251"/>
      <c r="C768" s="251"/>
      <c r="D768" s="251"/>
      <c r="E768" s="252"/>
      <c r="F768" s="253"/>
      <c r="G768" s="253"/>
      <c r="H768" s="25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50"/>
      <c r="B769" s="251"/>
      <c r="C769" s="251"/>
      <c r="D769" s="251"/>
      <c r="E769" s="252"/>
      <c r="F769" s="253"/>
      <c r="G769" s="253"/>
      <c r="H769" s="25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50"/>
      <c r="B770" s="251"/>
      <c r="C770" s="251"/>
      <c r="D770" s="251"/>
      <c r="E770" s="252"/>
      <c r="F770" s="253"/>
      <c r="G770" s="253"/>
      <c r="H770" s="25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50"/>
      <c r="B771" s="251"/>
      <c r="C771" s="251"/>
      <c r="D771" s="251"/>
      <c r="E771" s="252"/>
      <c r="F771" s="253"/>
      <c r="G771" s="253"/>
      <c r="H771" s="25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50"/>
      <c r="B772" s="251"/>
      <c r="C772" s="251"/>
      <c r="D772" s="251"/>
      <c r="E772" s="252"/>
      <c r="F772" s="253"/>
      <c r="G772" s="253"/>
      <c r="H772" s="25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50"/>
      <c r="B773" s="251"/>
      <c r="C773" s="251"/>
      <c r="D773" s="251"/>
      <c r="E773" s="252"/>
      <c r="F773" s="253"/>
      <c r="G773" s="253"/>
      <c r="H773" s="25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50"/>
      <c r="B774" s="251"/>
      <c r="C774" s="251"/>
      <c r="D774" s="251"/>
      <c r="E774" s="252"/>
      <c r="F774" s="253"/>
      <c r="G774" s="253"/>
      <c r="H774" s="25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50"/>
      <c r="B775" s="251"/>
      <c r="C775" s="251"/>
      <c r="D775" s="251"/>
      <c r="E775" s="252"/>
      <c r="F775" s="253"/>
      <c r="G775" s="253"/>
      <c r="H775" s="25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50"/>
      <c r="B776" s="251"/>
      <c r="C776" s="251"/>
      <c r="D776" s="251"/>
      <c r="E776" s="252"/>
      <c r="F776" s="253"/>
      <c r="G776" s="253"/>
      <c r="H776" s="25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50"/>
      <c r="B777" s="251"/>
      <c r="C777" s="251"/>
      <c r="D777" s="251"/>
      <c r="E777" s="252"/>
      <c r="F777" s="253"/>
      <c r="G777" s="253"/>
      <c r="H777" s="25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50"/>
      <c r="B778" s="251"/>
      <c r="C778" s="251"/>
      <c r="D778" s="251"/>
      <c r="E778" s="252"/>
      <c r="F778" s="253"/>
      <c r="G778" s="253"/>
      <c r="H778" s="25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50"/>
      <c r="B779" s="251"/>
      <c r="C779" s="251"/>
      <c r="D779" s="251"/>
      <c r="E779" s="252"/>
      <c r="F779" s="253"/>
      <c r="G779" s="253"/>
      <c r="H779" s="25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50"/>
      <c r="B780" s="251"/>
      <c r="C780" s="251"/>
      <c r="D780" s="251"/>
      <c r="E780" s="252"/>
      <c r="F780" s="253"/>
      <c r="G780" s="253"/>
      <c r="H780" s="25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50"/>
      <c r="B781" s="251"/>
      <c r="C781" s="251"/>
      <c r="D781" s="251"/>
      <c r="E781" s="252"/>
      <c r="F781" s="253"/>
      <c r="G781" s="253"/>
      <c r="H781" s="25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50"/>
      <c r="B782" s="251"/>
      <c r="C782" s="251"/>
      <c r="D782" s="251"/>
      <c r="E782" s="252"/>
      <c r="F782" s="253"/>
      <c r="G782" s="253"/>
      <c r="H782" s="25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50"/>
      <c r="B783" s="251"/>
      <c r="C783" s="251"/>
      <c r="D783" s="251"/>
      <c r="E783" s="252"/>
      <c r="F783" s="253"/>
      <c r="G783" s="253"/>
      <c r="H783" s="25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50"/>
      <c r="B784" s="251"/>
      <c r="C784" s="251"/>
      <c r="D784" s="251"/>
      <c r="E784" s="252"/>
      <c r="F784" s="253"/>
      <c r="G784" s="253"/>
      <c r="H784" s="25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50"/>
      <c r="B785" s="251"/>
      <c r="C785" s="251"/>
      <c r="D785" s="251"/>
      <c r="E785" s="252"/>
      <c r="F785" s="253"/>
      <c r="G785" s="253"/>
      <c r="H785" s="25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50"/>
      <c r="B786" s="251"/>
      <c r="C786" s="251"/>
      <c r="D786" s="251"/>
      <c r="E786" s="252"/>
      <c r="F786" s="253"/>
      <c r="G786" s="253"/>
      <c r="H786" s="25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50"/>
      <c r="B787" s="251"/>
      <c r="C787" s="251"/>
      <c r="D787" s="251"/>
      <c r="E787" s="252"/>
      <c r="F787" s="253"/>
      <c r="G787" s="253"/>
      <c r="H787" s="25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50"/>
      <c r="B788" s="251"/>
      <c r="C788" s="251"/>
      <c r="D788" s="251"/>
      <c r="E788" s="252"/>
      <c r="F788" s="253"/>
      <c r="G788" s="253"/>
      <c r="H788" s="25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50"/>
      <c r="B789" s="251"/>
      <c r="C789" s="251"/>
      <c r="D789" s="251"/>
      <c r="E789" s="252"/>
      <c r="F789" s="253"/>
      <c r="G789" s="253"/>
      <c r="H789" s="25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50"/>
      <c r="B790" s="251"/>
      <c r="C790" s="251"/>
      <c r="D790" s="251"/>
      <c r="E790" s="252"/>
      <c r="F790" s="253"/>
      <c r="G790" s="253"/>
      <c r="H790" s="25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50"/>
      <c r="B791" s="251"/>
      <c r="C791" s="251"/>
      <c r="D791" s="251"/>
      <c r="E791" s="252"/>
      <c r="F791" s="253"/>
      <c r="G791" s="253"/>
      <c r="H791" s="25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50"/>
      <c r="B792" s="251"/>
      <c r="C792" s="251"/>
      <c r="D792" s="251"/>
      <c r="E792" s="252"/>
      <c r="F792" s="253"/>
      <c r="G792" s="253"/>
      <c r="H792" s="25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50"/>
      <c r="B793" s="251"/>
      <c r="C793" s="251"/>
      <c r="D793" s="251"/>
      <c r="E793" s="252"/>
      <c r="F793" s="253"/>
      <c r="G793" s="253"/>
      <c r="H793" s="25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50"/>
      <c r="B794" s="251"/>
      <c r="C794" s="251"/>
      <c r="D794" s="251"/>
      <c r="E794" s="252"/>
      <c r="F794" s="253"/>
      <c r="G794" s="253"/>
      <c r="H794" s="25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50"/>
      <c r="B795" s="251"/>
      <c r="C795" s="251"/>
      <c r="D795" s="251"/>
      <c r="E795" s="252"/>
      <c r="F795" s="253"/>
      <c r="G795" s="253"/>
      <c r="H795" s="25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50"/>
      <c r="B796" s="251"/>
      <c r="C796" s="251"/>
      <c r="D796" s="251"/>
      <c r="E796" s="252"/>
      <c r="F796" s="253"/>
      <c r="G796" s="253"/>
      <c r="H796" s="25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50"/>
      <c r="B797" s="251"/>
      <c r="C797" s="251"/>
      <c r="D797" s="251"/>
      <c r="E797" s="252"/>
      <c r="F797" s="253"/>
      <c r="G797" s="253"/>
      <c r="H797" s="25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50"/>
      <c r="B798" s="251"/>
      <c r="C798" s="251"/>
      <c r="D798" s="251"/>
      <c r="E798" s="252"/>
      <c r="F798" s="253"/>
      <c r="G798" s="253"/>
      <c r="H798" s="25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50"/>
      <c r="B799" s="251"/>
      <c r="C799" s="251"/>
      <c r="D799" s="251"/>
      <c r="E799" s="252"/>
      <c r="F799" s="253"/>
      <c r="G799" s="253"/>
      <c r="H799" s="25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50"/>
      <c r="B800" s="251"/>
      <c r="C800" s="251"/>
      <c r="D800" s="251"/>
      <c r="E800" s="252"/>
      <c r="F800" s="253"/>
      <c r="G800" s="253"/>
      <c r="H800" s="25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50"/>
      <c r="B801" s="251"/>
      <c r="C801" s="251"/>
      <c r="D801" s="251"/>
      <c r="E801" s="252"/>
      <c r="F801" s="253"/>
      <c r="G801" s="253"/>
      <c r="H801" s="25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50"/>
      <c r="B802" s="251"/>
      <c r="C802" s="251"/>
      <c r="D802" s="251"/>
      <c r="E802" s="252"/>
      <c r="F802" s="253"/>
      <c r="G802" s="253"/>
      <c r="H802" s="25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50"/>
      <c r="B803" s="251"/>
      <c r="C803" s="251"/>
      <c r="D803" s="251"/>
      <c r="E803" s="252"/>
      <c r="F803" s="253"/>
      <c r="G803" s="253"/>
      <c r="H803" s="25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50"/>
      <c r="B804" s="251"/>
      <c r="C804" s="251"/>
      <c r="D804" s="251"/>
      <c r="E804" s="252"/>
      <c r="F804" s="253"/>
      <c r="G804" s="253"/>
      <c r="H804" s="25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50"/>
      <c r="B805" s="251"/>
      <c r="C805" s="251"/>
      <c r="D805" s="251"/>
      <c r="E805" s="252"/>
      <c r="F805" s="253"/>
      <c r="G805" s="253"/>
      <c r="H805" s="25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50"/>
      <c r="B806" s="251"/>
      <c r="C806" s="251"/>
      <c r="D806" s="251"/>
      <c r="E806" s="252"/>
      <c r="F806" s="253"/>
      <c r="G806" s="253"/>
      <c r="H806" s="25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50"/>
      <c r="B807" s="251"/>
      <c r="C807" s="251"/>
      <c r="D807" s="251"/>
      <c r="E807" s="252"/>
      <c r="F807" s="253"/>
      <c r="G807" s="253"/>
      <c r="H807" s="25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50"/>
      <c r="B808" s="251"/>
      <c r="C808" s="251"/>
      <c r="D808" s="251"/>
      <c r="E808" s="252"/>
      <c r="F808" s="253"/>
      <c r="G808" s="253"/>
      <c r="H808" s="25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50"/>
      <c r="B809" s="251"/>
      <c r="C809" s="251"/>
      <c r="D809" s="251"/>
      <c r="E809" s="252"/>
      <c r="F809" s="253"/>
      <c r="G809" s="253"/>
      <c r="H809" s="25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50"/>
      <c r="B810" s="251"/>
      <c r="C810" s="251"/>
      <c r="D810" s="251"/>
      <c r="E810" s="252"/>
      <c r="F810" s="253"/>
      <c r="G810" s="253"/>
      <c r="H810" s="25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50"/>
      <c r="B811" s="251"/>
      <c r="C811" s="251"/>
      <c r="D811" s="251"/>
      <c r="E811" s="252"/>
      <c r="F811" s="253"/>
      <c r="G811" s="253"/>
      <c r="H811" s="25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50"/>
      <c r="B812" s="251"/>
      <c r="C812" s="251"/>
      <c r="D812" s="251"/>
      <c r="E812" s="252"/>
      <c r="F812" s="253"/>
      <c r="G812" s="253"/>
      <c r="H812" s="25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50"/>
      <c r="B813" s="251"/>
      <c r="C813" s="251"/>
      <c r="D813" s="251"/>
      <c r="E813" s="252"/>
      <c r="F813" s="253"/>
      <c r="G813" s="253"/>
      <c r="H813" s="25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50"/>
      <c r="B814" s="251"/>
      <c r="C814" s="251"/>
      <c r="D814" s="251"/>
      <c r="E814" s="252"/>
      <c r="F814" s="253"/>
      <c r="G814" s="253"/>
      <c r="H814" s="25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50"/>
      <c r="B815" s="251"/>
      <c r="C815" s="251"/>
      <c r="D815" s="251"/>
      <c r="E815" s="252"/>
      <c r="F815" s="253"/>
      <c r="G815" s="253"/>
      <c r="H815" s="25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50"/>
      <c r="B816" s="251"/>
      <c r="C816" s="251"/>
      <c r="D816" s="251"/>
      <c r="E816" s="252"/>
      <c r="F816" s="253"/>
      <c r="G816" s="253"/>
      <c r="H816" s="25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50"/>
      <c r="B817" s="251"/>
      <c r="C817" s="251"/>
      <c r="D817" s="251"/>
      <c r="E817" s="252"/>
      <c r="F817" s="253"/>
      <c r="G817" s="253"/>
      <c r="H817" s="25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50"/>
      <c r="B818" s="251"/>
      <c r="C818" s="251"/>
      <c r="D818" s="251"/>
      <c r="E818" s="252"/>
      <c r="F818" s="253"/>
      <c r="G818" s="253"/>
      <c r="H818" s="25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50"/>
      <c r="B819" s="251"/>
      <c r="C819" s="251"/>
      <c r="D819" s="251"/>
      <c r="E819" s="252"/>
      <c r="F819" s="253"/>
      <c r="G819" s="253"/>
      <c r="H819" s="25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50"/>
      <c r="B820" s="251"/>
      <c r="C820" s="251"/>
      <c r="D820" s="251"/>
      <c r="E820" s="252"/>
      <c r="F820" s="253"/>
      <c r="G820" s="253"/>
      <c r="H820" s="25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50"/>
      <c r="B821" s="251"/>
      <c r="C821" s="251"/>
      <c r="D821" s="251"/>
      <c r="E821" s="252"/>
      <c r="F821" s="253"/>
      <c r="G821" s="253"/>
      <c r="H821" s="25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50"/>
      <c r="B822" s="251"/>
      <c r="C822" s="251"/>
      <c r="D822" s="251"/>
      <c r="E822" s="252"/>
      <c r="F822" s="253"/>
      <c r="G822" s="253"/>
      <c r="H822" s="25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50"/>
      <c r="B823" s="251"/>
      <c r="C823" s="251"/>
      <c r="D823" s="251"/>
      <c r="E823" s="252"/>
      <c r="F823" s="253"/>
      <c r="G823" s="253"/>
      <c r="H823" s="25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50"/>
      <c r="B824" s="251"/>
      <c r="C824" s="251"/>
      <c r="D824" s="251"/>
      <c r="E824" s="252"/>
      <c r="F824" s="253"/>
      <c r="G824" s="253"/>
      <c r="H824" s="25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50"/>
      <c r="B825" s="251"/>
      <c r="C825" s="251"/>
      <c r="D825" s="251"/>
      <c r="E825" s="252"/>
      <c r="F825" s="253"/>
      <c r="G825" s="253"/>
      <c r="H825" s="25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50"/>
      <c r="B826" s="251"/>
      <c r="C826" s="251"/>
      <c r="D826" s="251"/>
      <c r="E826" s="252"/>
      <c r="F826" s="253"/>
      <c r="G826" s="253"/>
      <c r="H826" s="25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50"/>
      <c r="B827" s="251"/>
      <c r="C827" s="251"/>
      <c r="D827" s="251"/>
      <c r="E827" s="252"/>
      <c r="F827" s="253"/>
      <c r="G827" s="253"/>
      <c r="H827" s="25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50"/>
      <c r="B828" s="251"/>
      <c r="C828" s="251"/>
      <c r="D828" s="251"/>
      <c r="E828" s="252"/>
      <c r="F828" s="253"/>
      <c r="G828" s="253"/>
      <c r="H828" s="25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50"/>
      <c r="B829" s="251"/>
      <c r="C829" s="251"/>
      <c r="D829" s="251"/>
      <c r="E829" s="252"/>
      <c r="F829" s="253"/>
      <c r="G829" s="253"/>
      <c r="H829" s="25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50"/>
      <c r="B830" s="251"/>
      <c r="C830" s="251"/>
      <c r="D830" s="251"/>
      <c r="E830" s="252"/>
      <c r="F830" s="253"/>
      <c r="G830" s="253"/>
      <c r="H830" s="25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50"/>
      <c r="B831" s="251"/>
      <c r="C831" s="251"/>
      <c r="D831" s="251"/>
      <c r="E831" s="252"/>
      <c r="F831" s="253"/>
      <c r="G831" s="253"/>
      <c r="H831" s="25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50"/>
      <c r="B832" s="251"/>
      <c r="C832" s="251"/>
      <c r="D832" s="251"/>
      <c r="E832" s="252"/>
      <c r="F832" s="253"/>
      <c r="G832" s="253"/>
      <c r="H832" s="25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50"/>
      <c r="B833" s="251"/>
      <c r="C833" s="251"/>
      <c r="D833" s="251"/>
      <c r="E833" s="252"/>
      <c r="F833" s="253"/>
      <c r="G833" s="253"/>
      <c r="H833" s="25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50"/>
      <c r="B834" s="251"/>
      <c r="C834" s="251"/>
      <c r="D834" s="251"/>
      <c r="E834" s="252"/>
      <c r="F834" s="253"/>
      <c r="G834" s="253"/>
      <c r="H834" s="25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50"/>
      <c r="B835" s="251"/>
      <c r="C835" s="251"/>
      <c r="D835" s="251"/>
      <c r="E835" s="252"/>
      <c r="F835" s="253"/>
      <c r="G835" s="253"/>
      <c r="H835" s="25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50"/>
      <c r="B836" s="251"/>
      <c r="C836" s="251"/>
      <c r="D836" s="251"/>
      <c r="E836" s="252"/>
      <c r="F836" s="253"/>
      <c r="G836" s="253"/>
      <c r="H836" s="25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50"/>
      <c r="B837" s="251"/>
      <c r="C837" s="251"/>
      <c r="D837" s="251"/>
      <c r="E837" s="252"/>
      <c r="F837" s="253"/>
      <c r="G837" s="253"/>
      <c r="H837" s="25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50"/>
      <c r="B838" s="251"/>
      <c r="C838" s="251"/>
      <c r="D838" s="251"/>
      <c r="E838" s="252"/>
      <c r="F838" s="253"/>
      <c r="G838" s="253"/>
      <c r="H838" s="25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50"/>
      <c r="B839" s="251"/>
      <c r="C839" s="251"/>
      <c r="D839" s="251"/>
      <c r="E839" s="252"/>
      <c r="F839" s="253"/>
      <c r="G839" s="253"/>
      <c r="H839" s="25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50"/>
      <c r="B840" s="251"/>
      <c r="C840" s="251"/>
      <c r="D840" s="251"/>
      <c r="E840" s="252"/>
      <c r="F840" s="253"/>
      <c r="G840" s="253"/>
      <c r="H840" s="25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50"/>
      <c r="B841" s="251"/>
      <c r="C841" s="251"/>
      <c r="D841" s="251"/>
      <c r="E841" s="252"/>
      <c r="F841" s="253"/>
      <c r="G841" s="253"/>
      <c r="H841" s="25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50"/>
      <c r="B842" s="251"/>
      <c r="C842" s="251"/>
      <c r="D842" s="251"/>
      <c r="E842" s="252"/>
      <c r="F842" s="253"/>
      <c r="G842" s="253"/>
      <c r="H842" s="25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50"/>
      <c r="B843" s="251"/>
      <c r="C843" s="251"/>
      <c r="D843" s="251"/>
      <c r="E843" s="252"/>
      <c r="F843" s="253"/>
      <c r="G843" s="253"/>
      <c r="H843" s="25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50"/>
      <c r="B844" s="251"/>
      <c r="C844" s="251"/>
      <c r="D844" s="251"/>
      <c r="E844" s="252"/>
      <c r="F844" s="253"/>
      <c r="G844" s="253"/>
      <c r="H844" s="25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50"/>
      <c r="B845" s="251"/>
      <c r="C845" s="251"/>
      <c r="D845" s="251"/>
      <c r="E845" s="252"/>
      <c r="F845" s="253"/>
      <c r="G845" s="253"/>
      <c r="H845" s="25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50"/>
      <c r="B846" s="251"/>
      <c r="C846" s="251"/>
      <c r="D846" s="251"/>
      <c r="E846" s="252"/>
      <c r="F846" s="253"/>
      <c r="G846" s="253"/>
      <c r="H846" s="25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50"/>
      <c r="B847" s="251"/>
      <c r="C847" s="251"/>
      <c r="D847" s="251"/>
      <c r="E847" s="252"/>
      <c r="F847" s="253"/>
      <c r="G847" s="253"/>
      <c r="H847" s="25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50"/>
      <c r="B848" s="251"/>
      <c r="C848" s="251"/>
      <c r="D848" s="251"/>
      <c r="E848" s="252"/>
      <c r="F848" s="253"/>
      <c r="G848" s="253"/>
      <c r="H848" s="25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50"/>
      <c r="B849" s="251"/>
      <c r="C849" s="251"/>
      <c r="D849" s="251"/>
      <c r="E849" s="252"/>
      <c r="F849" s="253"/>
      <c r="G849" s="253"/>
      <c r="H849" s="25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50"/>
      <c r="B850" s="251"/>
      <c r="C850" s="251"/>
      <c r="D850" s="251"/>
      <c r="E850" s="252"/>
      <c r="F850" s="253"/>
      <c r="G850" s="253"/>
      <c r="H850" s="25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50"/>
      <c r="B851" s="251"/>
      <c r="C851" s="251"/>
      <c r="D851" s="251"/>
      <c r="E851" s="252"/>
      <c r="F851" s="253"/>
      <c r="G851" s="253"/>
      <c r="H851" s="25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50"/>
      <c r="B852" s="251"/>
      <c r="C852" s="251"/>
      <c r="D852" s="251"/>
      <c r="E852" s="252"/>
      <c r="F852" s="253"/>
      <c r="G852" s="253"/>
      <c r="H852" s="25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50"/>
      <c r="B853" s="251"/>
      <c r="C853" s="251"/>
      <c r="D853" s="251"/>
      <c r="E853" s="252"/>
      <c r="F853" s="253"/>
      <c r="G853" s="253"/>
      <c r="H853" s="25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50"/>
      <c r="B854" s="251"/>
      <c r="C854" s="251"/>
      <c r="D854" s="251"/>
      <c r="E854" s="252"/>
      <c r="F854" s="253"/>
      <c r="G854" s="253"/>
      <c r="H854" s="25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50"/>
      <c r="B855" s="251"/>
      <c r="C855" s="251"/>
      <c r="D855" s="251"/>
      <c r="E855" s="252"/>
      <c r="F855" s="253"/>
      <c r="G855" s="253"/>
      <c r="H855" s="25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50"/>
      <c r="B856" s="251"/>
      <c r="C856" s="251"/>
      <c r="D856" s="251"/>
      <c r="E856" s="252"/>
      <c r="F856" s="253"/>
      <c r="G856" s="253"/>
      <c r="H856" s="25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50"/>
      <c r="B857" s="251"/>
      <c r="C857" s="251"/>
      <c r="D857" s="251"/>
      <c r="E857" s="252"/>
      <c r="F857" s="253"/>
      <c r="G857" s="253"/>
      <c r="H857" s="25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50"/>
      <c r="B858" s="251"/>
      <c r="C858" s="251"/>
      <c r="D858" s="251"/>
      <c r="E858" s="252"/>
      <c r="F858" s="253"/>
      <c r="G858" s="253"/>
      <c r="H858" s="25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50"/>
      <c r="B859" s="251"/>
      <c r="C859" s="251"/>
      <c r="D859" s="251"/>
      <c r="E859" s="252"/>
      <c r="F859" s="253"/>
      <c r="G859" s="253"/>
      <c r="H859" s="25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50"/>
      <c r="B860" s="251"/>
      <c r="C860" s="251"/>
      <c r="D860" s="251"/>
      <c r="E860" s="252"/>
      <c r="F860" s="253"/>
      <c r="G860" s="253"/>
      <c r="H860" s="25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50"/>
      <c r="B861" s="251"/>
      <c r="C861" s="251"/>
      <c r="D861" s="251"/>
      <c r="E861" s="252"/>
      <c r="F861" s="253"/>
      <c r="G861" s="253"/>
      <c r="H861" s="25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50"/>
      <c r="B862" s="251"/>
      <c r="C862" s="251"/>
      <c r="D862" s="251"/>
      <c r="E862" s="252"/>
      <c r="F862" s="253"/>
      <c r="G862" s="253"/>
      <c r="H862" s="25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50"/>
      <c r="B863" s="251"/>
      <c r="C863" s="251"/>
      <c r="D863" s="251"/>
      <c r="E863" s="252"/>
      <c r="F863" s="253"/>
      <c r="G863" s="253"/>
      <c r="H863" s="25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50"/>
      <c r="B864" s="251"/>
      <c r="C864" s="251"/>
      <c r="D864" s="251"/>
      <c r="E864" s="252"/>
      <c r="F864" s="253"/>
      <c r="G864" s="253"/>
      <c r="H864" s="25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50"/>
      <c r="B865" s="251"/>
      <c r="C865" s="251"/>
      <c r="D865" s="251"/>
      <c r="E865" s="252"/>
      <c r="F865" s="253"/>
      <c r="G865" s="253"/>
      <c r="H865" s="25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50"/>
      <c r="B866" s="251"/>
      <c r="C866" s="251"/>
      <c r="D866" s="251"/>
      <c r="E866" s="252"/>
      <c r="F866" s="253"/>
      <c r="G866" s="253"/>
      <c r="H866" s="25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50"/>
      <c r="B867" s="251"/>
      <c r="C867" s="251"/>
      <c r="D867" s="251"/>
      <c r="E867" s="252"/>
      <c r="F867" s="253"/>
      <c r="G867" s="253"/>
      <c r="H867" s="25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50"/>
      <c r="B868" s="251"/>
      <c r="C868" s="251"/>
      <c r="D868" s="251"/>
      <c r="E868" s="252"/>
      <c r="F868" s="253"/>
      <c r="G868" s="253"/>
      <c r="H868" s="25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50"/>
      <c r="B869" s="251"/>
      <c r="C869" s="251"/>
      <c r="D869" s="251"/>
      <c r="E869" s="252"/>
      <c r="F869" s="253"/>
      <c r="G869" s="253"/>
      <c r="H869" s="25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50"/>
      <c r="B870" s="251"/>
      <c r="C870" s="251"/>
      <c r="D870" s="251"/>
      <c r="E870" s="252"/>
      <c r="F870" s="253"/>
      <c r="G870" s="253"/>
      <c r="H870" s="25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50"/>
      <c r="B871" s="251"/>
      <c r="C871" s="251"/>
      <c r="D871" s="251"/>
      <c r="E871" s="252"/>
      <c r="F871" s="253"/>
      <c r="G871" s="253"/>
      <c r="H871" s="25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50"/>
      <c r="B872" s="251"/>
      <c r="C872" s="251"/>
      <c r="D872" s="251"/>
      <c r="E872" s="252"/>
      <c r="F872" s="253"/>
      <c r="G872" s="253"/>
      <c r="H872" s="25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50"/>
      <c r="B873" s="251"/>
      <c r="C873" s="251"/>
      <c r="D873" s="251"/>
      <c r="E873" s="252"/>
      <c r="F873" s="253"/>
      <c r="G873" s="253"/>
      <c r="H873" s="25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50"/>
      <c r="B874" s="251"/>
      <c r="C874" s="251"/>
      <c r="D874" s="251"/>
      <c r="E874" s="252"/>
      <c r="F874" s="253"/>
      <c r="G874" s="253"/>
      <c r="H874" s="25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50"/>
      <c r="B875" s="251"/>
      <c r="C875" s="251"/>
      <c r="D875" s="251"/>
      <c r="E875" s="252"/>
      <c r="F875" s="253"/>
      <c r="G875" s="253"/>
      <c r="H875" s="25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50"/>
      <c r="B876" s="251"/>
      <c r="C876" s="251"/>
      <c r="D876" s="251"/>
      <c r="E876" s="252"/>
      <c r="F876" s="253"/>
      <c r="G876" s="253"/>
      <c r="H876" s="25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50"/>
      <c r="B877" s="251"/>
      <c r="C877" s="251"/>
      <c r="D877" s="251"/>
      <c r="E877" s="252"/>
      <c r="F877" s="253"/>
      <c r="G877" s="253"/>
      <c r="H877" s="25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50"/>
      <c r="B878" s="251"/>
      <c r="C878" s="251"/>
      <c r="D878" s="251"/>
      <c r="E878" s="252"/>
      <c r="F878" s="253"/>
      <c r="G878" s="253"/>
      <c r="H878" s="25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50"/>
      <c r="B879" s="251"/>
      <c r="C879" s="251"/>
      <c r="D879" s="251"/>
      <c r="E879" s="252"/>
      <c r="F879" s="253"/>
      <c r="G879" s="253"/>
      <c r="H879" s="25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50"/>
      <c r="B880" s="251"/>
      <c r="C880" s="251"/>
      <c r="D880" s="251"/>
      <c r="E880" s="252"/>
      <c r="F880" s="253"/>
      <c r="G880" s="253"/>
      <c r="H880" s="25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50"/>
      <c r="B881" s="251"/>
      <c r="C881" s="251"/>
      <c r="D881" s="251"/>
      <c r="E881" s="252"/>
      <c r="F881" s="253"/>
      <c r="G881" s="253"/>
      <c r="H881" s="25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50"/>
      <c r="B882" s="251"/>
      <c r="C882" s="251"/>
      <c r="D882" s="251"/>
      <c r="E882" s="252"/>
      <c r="F882" s="253"/>
      <c r="G882" s="253"/>
      <c r="H882" s="25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50"/>
      <c r="B883" s="251"/>
      <c r="C883" s="251"/>
      <c r="D883" s="251"/>
      <c r="E883" s="252"/>
      <c r="F883" s="253"/>
      <c r="G883" s="253"/>
      <c r="H883" s="25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50"/>
      <c r="B884" s="251"/>
      <c r="C884" s="251"/>
      <c r="D884" s="251"/>
      <c r="E884" s="252"/>
      <c r="F884" s="253"/>
      <c r="G884" s="253"/>
      <c r="H884" s="25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50"/>
      <c r="B885" s="251"/>
      <c r="C885" s="251"/>
      <c r="D885" s="251"/>
      <c r="E885" s="252"/>
      <c r="F885" s="253"/>
      <c r="G885" s="253"/>
      <c r="H885" s="25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50"/>
      <c r="B886" s="251"/>
      <c r="C886" s="251"/>
      <c r="D886" s="251"/>
      <c r="E886" s="252"/>
      <c r="F886" s="253"/>
      <c r="G886" s="253"/>
      <c r="H886" s="25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50"/>
      <c r="B887" s="251"/>
      <c r="C887" s="251"/>
      <c r="D887" s="251"/>
      <c r="E887" s="252"/>
      <c r="F887" s="253"/>
      <c r="G887" s="253"/>
      <c r="H887" s="25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50"/>
      <c r="B888" s="251"/>
      <c r="C888" s="251"/>
      <c r="D888" s="251"/>
      <c r="E888" s="252"/>
      <c r="F888" s="253"/>
      <c r="G888" s="253"/>
      <c r="H888" s="25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50"/>
      <c r="B889" s="251"/>
      <c r="C889" s="251"/>
      <c r="D889" s="251"/>
      <c r="E889" s="252"/>
      <c r="F889" s="253"/>
      <c r="G889" s="253"/>
      <c r="H889" s="25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50"/>
      <c r="B890" s="251"/>
      <c r="C890" s="251"/>
      <c r="D890" s="251"/>
      <c r="E890" s="252"/>
      <c r="F890" s="253"/>
      <c r="G890" s="253"/>
      <c r="H890" s="25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50"/>
      <c r="B891" s="251"/>
      <c r="C891" s="251"/>
      <c r="D891" s="251"/>
      <c r="E891" s="252"/>
      <c r="F891" s="253"/>
      <c r="G891" s="253"/>
      <c r="H891" s="25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50"/>
      <c r="B892" s="251"/>
      <c r="C892" s="251"/>
      <c r="D892" s="251"/>
      <c r="E892" s="252"/>
      <c r="F892" s="253"/>
      <c r="G892" s="253"/>
      <c r="H892" s="25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50"/>
      <c r="B893" s="251"/>
      <c r="C893" s="251"/>
      <c r="D893" s="251"/>
      <c r="E893" s="252"/>
      <c r="F893" s="253"/>
      <c r="G893" s="253"/>
      <c r="H893" s="25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50"/>
      <c r="B894" s="251"/>
      <c r="C894" s="251"/>
      <c r="D894" s="251"/>
      <c r="E894" s="252"/>
      <c r="F894" s="253"/>
      <c r="G894" s="253"/>
      <c r="H894" s="25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50"/>
      <c r="B895" s="251"/>
      <c r="C895" s="251"/>
      <c r="D895" s="251"/>
      <c r="E895" s="252"/>
      <c r="F895" s="253"/>
      <c r="G895" s="253"/>
      <c r="H895" s="25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50"/>
      <c r="B896" s="251"/>
      <c r="C896" s="251"/>
      <c r="D896" s="251"/>
      <c r="E896" s="252"/>
      <c r="F896" s="253"/>
      <c r="G896" s="253"/>
      <c r="H896" s="25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50"/>
      <c r="B897" s="251"/>
      <c r="C897" s="251"/>
      <c r="D897" s="251"/>
      <c r="E897" s="252"/>
      <c r="F897" s="253"/>
      <c r="G897" s="253"/>
      <c r="H897" s="25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50"/>
      <c r="B898" s="251"/>
      <c r="C898" s="251"/>
      <c r="D898" s="251"/>
      <c r="E898" s="252"/>
      <c r="F898" s="253"/>
      <c r="G898" s="253"/>
      <c r="H898" s="25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250"/>
      <c r="B899" s="251"/>
      <c r="C899" s="251"/>
      <c r="D899" s="251"/>
      <c r="E899" s="252"/>
      <c r="F899" s="253"/>
      <c r="G899" s="253"/>
      <c r="H899" s="252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250"/>
      <c r="B900" s="251"/>
      <c r="C900" s="251"/>
      <c r="D900" s="251"/>
      <c r="E900" s="252"/>
      <c r="F900" s="253"/>
      <c r="G900" s="253"/>
      <c r="H900" s="252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250"/>
      <c r="B901" s="251"/>
      <c r="C901" s="251"/>
      <c r="D901" s="251"/>
      <c r="E901" s="252"/>
      <c r="F901" s="253"/>
      <c r="G901" s="253"/>
      <c r="H901" s="252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250"/>
      <c r="B902" s="251"/>
      <c r="C902" s="251"/>
      <c r="D902" s="251"/>
      <c r="E902" s="252"/>
      <c r="F902" s="253"/>
      <c r="G902" s="253"/>
      <c r="H902" s="252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250"/>
      <c r="B903" s="251"/>
      <c r="C903" s="251"/>
      <c r="D903" s="251"/>
      <c r="E903" s="252"/>
      <c r="F903" s="253"/>
      <c r="G903" s="253"/>
      <c r="H903" s="252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250"/>
      <c r="B904" s="251"/>
      <c r="C904" s="251"/>
      <c r="D904" s="251"/>
      <c r="E904" s="252"/>
      <c r="F904" s="253"/>
      <c r="G904" s="253"/>
      <c r="H904" s="252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250"/>
      <c r="B905" s="251"/>
      <c r="C905" s="251"/>
      <c r="D905" s="251"/>
      <c r="E905" s="252"/>
      <c r="F905" s="253"/>
      <c r="G905" s="253"/>
      <c r="H905" s="252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250"/>
      <c r="B906" s="251"/>
      <c r="C906" s="251"/>
      <c r="D906" s="251"/>
      <c r="E906" s="252"/>
      <c r="F906" s="253"/>
      <c r="G906" s="253"/>
      <c r="H906" s="252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250"/>
      <c r="B907" s="251"/>
      <c r="C907" s="251"/>
      <c r="D907" s="251"/>
      <c r="E907" s="252"/>
      <c r="F907" s="253"/>
      <c r="G907" s="253"/>
      <c r="H907" s="252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250"/>
      <c r="B908" s="251"/>
      <c r="C908" s="251"/>
      <c r="D908" s="251"/>
      <c r="E908" s="252"/>
      <c r="F908" s="253"/>
      <c r="G908" s="253"/>
      <c r="H908" s="252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250"/>
      <c r="B909" s="251"/>
      <c r="C909" s="251"/>
      <c r="D909" s="251"/>
      <c r="E909" s="252"/>
      <c r="F909" s="253"/>
      <c r="G909" s="253"/>
      <c r="H909" s="252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250"/>
      <c r="B910" s="251"/>
      <c r="C910" s="251"/>
      <c r="D910" s="251"/>
      <c r="E910" s="252"/>
      <c r="F910" s="253"/>
      <c r="G910" s="253"/>
      <c r="H910" s="252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250"/>
      <c r="B911" s="251"/>
      <c r="C911" s="251"/>
      <c r="D911" s="251"/>
      <c r="E911" s="252"/>
      <c r="F911" s="253"/>
      <c r="G911" s="253"/>
      <c r="H911" s="252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250"/>
      <c r="B912" s="251"/>
      <c r="C912" s="251"/>
      <c r="D912" s="251"/>
      <c r="E912" s="252"/>
      <c r="F912" s="253"/>
      <c r="G912" s="253"/>
      <c r="H912" s="252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250"/>
      <c r="B913" s="251"/>
      <c r="C913" s="251"/>
      <c r="D913" s="251"/>
      <c r="E913" s="252"/>
      <c r="F913" s="253"/>
      <c r="G913" s="253"/>
      <c r="H913" s="252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250"/>
      <c r="B914" s="251"/>
      <c r="C914" s="251"/>
      <c r="D914" s="251"/>
      <c r="E914" s="252"/>
      <c r="F914" s="253"/>
      <c r="G914" s="253"/>
      <c r="H914" s="252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250"/>
      <c r="B915" s="251"/>
      <c r="C915" s="251"/>
      <c r="D915" s="251"/>
      <c r="E915" s="252"/>
      <c r="F915" s="253"/>
      <c r="G915" s="253"/>
      <c r="H915" s="252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250"/>
      <c r="B916" s="251"/>
      <c r="C916" s="251"/>
      <c r="D916" s="251"/>
      <c r="E916" s="252"/>
      <c r="F916" s="253"/>
      <c r="G916" s="253"/>
      <c r="H916" s="252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250"/>
      <c r="B917" s="251"/>
      <c r="C917" s="251"/>
      <c r="D917" s="251"/>
      <c r="E917" s="252"/>
      <c r="F917" s="253"/>
      <c r="G917" s="253"/>
      <c r="H917" s="252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250"/>
      <c r="B918" s="251"/>
      <c r="C918" s="251"/>
      <c r="D918" s="251"/>
      <c r="E918" s="252"/>
      <c r="F918" s="253"/>
      <c r="G918" s="253"/>
      <c r="H918" s="252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250"/>
      <c r="B919" s="251"/>
      <c r="C919" s="251"/>
      <c r="D919" s="251"/>
      <c r="E919" s="252"/>
      <c r="F919" s="253"/>
      <c r="G919" s="253"/>
      <c r="H919" s="252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250"/>
      <c r="B920" s="251"/>
      <c r="C920" s="251"/>
      <c r="D920" s="251"/>
      <c r="E920" s="252"/>
      <c r="F920" s="253"/>
      <c r="G920" s="253"/>
      <c r="H920" s="252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250"/>
      <c r="B921" s="251"/>
      <c r="C921" s="251"/>
      <c r="D921" s="251"/>
      <c r="E921" s="252"/>
      <c r="F921" s="253"/>
      <c r="G921" s="253"/>
      <c r="H921" s="252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250"/>
      <c r="B922" s="251"/>
      <c r="C922" s="251"/>
      <c r="D922" s="251"/>
      <c r="E922" s="252"/>
      <c r="F922" s="253"/>
      <c r="G922" s="253"/>
      <c r="H922" s="252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250"/>
      <c r="B923" s="251"/>
      <c r="C923" s="251"/>
      <c r="D923" s="251"/>
      <c r="E923" s="252"/>
      <c r="F923" s="253"/>
      <c r="G923" s="253"/>
      <c r="H923" s="252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250"/>
      <c r="B924" s="251"/>
      <c r="C924" s="251"/>
      <c r="D924" s="251"/>
      <c r="E924" s="252"/>
      <c r="F924" s="253"/>
      <c r="G924" s="253"/>
      <c r="H924" s="252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250"/>
      <c r="B925" s="251"/>
      <c r="C925" s="251"/>
      <c r="D925" s="251"/>
      <c r="E925" s="252"/>
      <c r="F925" s="253"/>
      <c r="G925" s="253"/>
      <c r="H925" s="252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250"/>
      <c r="B926" s="251"/>
      <c r="C926" s="251"/>
      <c r="D926" s="251"/>
      <c r="E926" s="252"/>
      <c r="F926" s="253"/>
      <c r="G926" s="253"/>
      <c r="H926" s="252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250"/>
      <c r="B927" s="251"/>
      <c r="C927" s="251"/>
      <c r="D927" s="251"/>
      <c r="E927" s="252"/>
      <c r="F927" s="253"/>
      <c r="G927" s="253"/>
      <c r="H927" s="252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250"/>
      <c r="B928" s="251"/>
      <c r="C928" s="251"/>
      <c r="D928" s="251"/>
      <c r="E928" s="252"/>
      <c r="F928" s="253"/>
      <c r="G928" s="253"/>
      <c r="H928" s="252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250"/>
      <c r="B929" s="251"/>
      <c r="C929" s="251"/>
      <c r="D929" s="251"/>
      <c r="E929" s="252"/>
      <c r="F929" s="253"/>
      <c r="G929" s="253"/>
      <c r="H929" s="252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250"/>
      <c r="B930" s="251"/>
      <c r="C930" s="251"/>
      <c r="D930" s="251"/>
      <c r="E930" s="252"/>
      <c r="F930" s="253"/>
      <c r="G930" s="253"/>
      <c r="H930" s="252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250"/>
      <c r="B931" s="251"/>
      <c r="C931" s="251"/>
      <c r="D931" s="251"/>
      <c r="E931" s="252"/>
      <c r="F931" s="253"/>
      <c r="G931" s="253"/>
      <c r="H931" s="252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250"/>
      <c r="B932" s="251"/>
      <c r="C932" s="251"/>
      <c r="D932" s="251"/>
      <c r="E932" s="252"/>
      <c r="F932" s="253"/>
      <c r="G932" s="253"/>
      <c r="H932" s="252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250"/>
      <c r="B933" s="251"/>
      <c r="C933" s="251"/>
      <c r="D933" s="251"/>
      <c r="E933" s="252"/>
      <c r="F933" s="253"/>
      <c r="G933" s="253"/>
      <c r="H933" s="252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250"/>
      <c r="B934" s="251"/>
      <c r="C934" s="251"/>
      <c r="D934" s="251"/>
      <c r="E934" s="252"/>
      <c r="F934" s="253"/>
      <c r="G934" s="253"/>
      <c r="H934" s="252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250"/>
      <c r="B935" s="251"/>
      <c r="C935" s="251"/>
      <c r="D935" s="251"/>
      <c r="E935" s="252"/>
      <c r="F935" s="253"/>
      <c r="G935" s="253"/>
      <c r="H935" s="252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250"/>
      <c r="B936" s="251"/>
      <c r="C936" s="251"/>
      <c r="D936" s="251"/>
      <c r="E936" s="252"/>
      <c r="F936" s="253"/>
      <c r="G936" s="253"/>
      <c r="H936" s="252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250"/>
      <c r="B937" s="251"/>
      <c r="C937" s="251"/>
      <c r="D937" s="251"/>
      <c r="E937" s="252"/>
      <c r="F937" s="253"/>
      <c r="G937" s="253"/>
      <c r="H937" s="252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250"/>
      <c r="B938" s="251"/>
      <c r="C938" s="251"/>
      <c r="D938" s="251"/>
      <c r="E938" s="252"/>
      <c r="F938" s="253"/>
      <c r="G938" s="253"/>
      <c r="H938" s="252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250"/>
      <c r="B939" s="251"/>
      <c r="C939" s="251"/>
      <c r="D939" s="251"/>
      <c r="E939" s="252"/>
      <c r="F939" s="253"/>
      <c r="G939" s="253"/>
      <c r="H939" s="252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250"/>
      <c r="B940" s="251"/>
      <c r="C940" s="251"/>
      <c r="D940" s="251"/>
      <c r="E940" s="252"/>
      <c r="F940" s="253"/>
      <c r="G940" s="253"/>
      <c r="H940" s="252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250"/>
      <c r="B941" s="251"/>
      <c r="C941" s="251"/>
      <c r="D941" s="251"/>
      <c r="E941" s="252"/>
      <c r="F941" s="253"/>
      <c r="G941" s="253"/>
      <c r="H941" s="252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250"/>
      <c r="B942" s="251"/>
      <c r="C942" s="251"/>
      <c r="D942" s="251"/>
      <c r="E942" s="252"/>
      <c r="F942" s="253"/>
      <c r="G942" s="253"/>
      <c r="H942" s="252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250"/>
      <c r="B943" s="251"/>
      <c r="C943" s="251"/>
      <c r="D943" s="251"/>
      <c r="E943" s="252"/>
      <c r="F943" s="253"/>
      <c r="G943" s="253"/>
      <c r="H943" s="252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250"/>
      <c r="B944" s="251"/>
      <c r="C944" s="251"/>
      <c r="D944" s="251"/>
      <c r="E944" s="252"/>
      <c r="F944" s="253"/>
      <c r="G944" s="253"/>
      <c r="H944" s="252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250"/>
      <c r="B945" s="251"/>
      <c r="C945" s="251"/>
      <c r="D945" s="251"/>
      <c r="E945" s="252"/>
      <c r="F945" s="253"/>
      <c r="G945" s="253"/>
      <c r="H945" s="252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250"/>
      <c r="B946" s="251"/>
      <c r="C946" s="251"/>
      <c r="D946" s="251"/>
      <c r="E946" s="252"/>
      <c r="F946" s="253"/>
      <c r="G946" s="253"/>
      <c r="H946" s="252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250"/>
      <c r="B947" s="251"/>
      <c r="C947" s="251"/>
      <c r="D947" s="251"/>
      <c r="E947" s="252"/>
      <c r="F947" s="253"/>
      <c r="G947" s="253"/>
      <c r="H947" s="252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250"/>
      <c r="B948" s="251"/>
      <c r="C948" s="251"/>
      <c r="D948" s="251"/>
      <c r="E948" s="252"/>
      <c r="F948" s="253"/>
      <c r="G948" s="253"/>
      <c r="H948" s="252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250"/>
      <c r="B949" s="251"/>
      <c r="C949" s="251"/>
      <c r="D949" s="251"/>
      <c r="E949" s="252"/>
      <c r="F949" s="253"/>
      <c r="G949" s="253"/>
      <c r="H949" s="252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250"/>
      <c r="B950" s="251"/>
      <c r="C950" s="251"/>
      <c r="D950" s="251"/>
      <c r="E950" s="252"/>
      <c r="F950" s="253"/>
      <c r="G950" s="253"/>
      <c r="H950" s="252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250"/>
      <c r="B951" s="251"/>
      <c r="C951" s="251"/>
      <c r="D951" s="251"/>
      <c r="E951" s="252"/>
      <c r="F951" s="253"/>
      <c r="G951" s="253"/>
      <c r="H951" s="252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250"/>
      <c r="B952" s="251"/>
      <c r="C952" s="251"/>
      <c r="D952" s="251"/>
      <c r="E952" s="252"/>
      <c r="F952" s="253"/>
      <c r="G952" s="253"/>
      <c r="H952" s="252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250"/>
      <c r="B953" s="251"/>
      <c r="C953" s="251"/>
      <c r="D953" s="251"/>
      <c r="E953" s="252"/>
      <c r="F953" s="253"/>
      <c r="G953" s="253"/>
      <c r="H953" s="252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250"/>
      <c r="B954" s="251"/>
      <c r="C954" s="251"/>
      <c r="D954" s="251"/>
      <c r="E954" s="252"/>
      <c r="F954" s="253"/>
      <c r="G954" s="253"/>
      <c r="H954" s="252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250"/>
      <c r="B955" s="251"/>
      <c r="C955" s="251"/>
      <c r="D955" s="251"/>
      <c r="E955" s="252"/>
      <c r="F955" s="253"/>
      <c r="G955" s="253"/>
      <c r="H955" s="252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250"/>
      <c r="B956" s="251"/>
      <c r="C956" s="251"/>
      <c r="D956" s="251"/>
      <c r="E956" s="252"/>
      <c r="F956" s="253"/>
      <c r="G956" s="253"/>
      <c r="H956" s="252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250"/>
      <c r="B957" s="251"/>
      <c r="C957" s="251"/>
      <c r="D957" s="251"/>
      <c r="E957" s="252"/>
      <c r="F957" s="253"/>
      <c r="G957" s="253"/>
      <c r="H957" s="252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250"/>
      <c r="B958" s="251"/>
      <c r="C958" s="251"/>
      <c r="D958" s="251"/>
      <c r="E958" s="252"/>
      <c r="F958" s="253"/>
      <c r="G958" s="253"/>
      <c r="H958" s="252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250"/>
      <c r="B959" s="251"/>
      <c r="C959" s="251"/>
      <c r="D959" s="251"/>
      <c r="E959" s="252"/>
      <c r="F959" s="253"/>
      <c r="G959" s="253"/>
      <c r="H959" s="252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250"/>
      <c r="B960" s="251"/>
      <c r="C960" s="251"/>
      <c r="D960" s="251"/>
      <c r="E960" s="252"/>
      <c r="F960" s="253"/>
      <c r="G960" s="253"/>
      <c r="H960" s="252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250"/>
      <c r="B961" s="251"/>
      <c r="C961" s="251"/>
      <c r="D961" s="251"/>
      <c r="E961" s="252"/>
      <c r="F961" s="253"/>
      <c r="G961" s="253"/>
      <c r="H961" s="252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250"/>
      <c r="B962" s="251"/>
      <c r="C962" s="251"/>
      <c r="D962" s="251"/>
      <c r="E962" s="252"/>
      <c r="F962" s="253"/>
      <c r="G962" s="253"/>
      <c r="H962" s="252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250"/>
      <c r="B963" s="251"/>
      <c r="C963" s="251"/>
      <c r="D963" s="251"/>
      <c r="E963" s="252"/>
      <c r="F963" s="253"/>
      <c r="G963" s="253"/>
      <c r="H963" s="252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250"/>
      <c r="B964" s="251"/>
      <c r="C964" s="251"/>
      <c r="D964" s="251"/>
      <c r="E964" s="252"/>
      <c r="F964" s="253"/>
      <c r="G964" s="253"/>
      <c r="H964" s="252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250"/>
      <c r="B965" s="251"/>
      <c r="C965" s="251"/>
      <c r="D965" s="251"/>
      <c r="E965" s="252"/>
      <c r="F965" s="253"/>
      <c r="G965" s="253"/>
      <c r="H965" s="252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250"/>
      <c r="B966" s="251"/>
      <c r="C966" s="251"/>
      <c r="D966" s="251"/>
      <c r="E966" s="252"/>
      <c r="F966" s="253"/>
      <c r="G966" s="253"/>
      <c r="H966" s="252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250"/>
      <c r="B967" s="251"/>
      <c r="C967" s="251"/>
      <c r="D967" s="251"/>
      <c r="E967" s="252"/>
      <c r="F967" s="253"/>
      <c r="G967" s="253"/>
      <c r="H967" s="252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250"/>
      <c r="B968" s="251"/>
      <c r="C968" s="251"/>
      <c r="D968" s="251"/>
      <c r="E968" s="252"/>
      <c r="F968" s="253"/>
      <c r="G968" s="253"/>
      <c r="H968" s="252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250"/>
      <c r="B969" s="251"/>
      <c r="C969" s="251"/>
      <c r="D969" s="251"/>
      <c r="E969" s="252"/>
      <c r="F969" s="253"/>
      <c r="G969" s="253"/>
      <c r="H969" s="252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250"/>
      <c r="B970" s="251"/>
      <c r="C970" s="251"/>
      <c r="D970" s="251"/>
      <c r="E970" s="252"/>
      <c r="F970" s="253"/>
      <c r="G970" s="253"/>
      <c r="H970" s="252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250"/>
      <c r="B971" s="251"/>
      <c r="C971" s="251"/>
      <c r="D971" s="251"/>
      <c r="E971" s="252"/>
      <c r="F971" s="253"/>
      <c r="G971" s="253"/>
      <c r="H971" s="252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250"/>
      <c r="B972" s="251"/>
      <c r="C972" s="251"/>
      <c r="D972" s="251"/>
      <c r="E972" s="252"/>
      <c r="F972" s="253"/>
      <c r="G972" s="253"/>
      <c r="H972" s="252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250"/>
      <c r="B973" s="251"/>
      <c r="C973" s="251"/>
      <c r="D973" s="251"/>
      <c r="E973" s="252"/>
      <c r="F973" s="253"/>
      <c r="G973" s="253"/>
      <c r="H973" s="252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250"/>
      <c r="B974" s="251"/>
      <c r="C974" s="251"/>
      <c r="D974" s="251"/>
      <c r="E974" s="252"/>
      <c r="F974" s="253"/>
      <c r="G974" s="253"/>
      <c r="H974" s="252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250"/>
      <c r="B975" s="251"/>
      <c r="C975" s="251"/>
      <c r="D975" s="251"/>
      <c r="E975" s="252"/>
      <c r="F975" s="253"/>
      <c r="G975" s="253"/>
      <c r="H975" s="252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250"/>
      <c r="B976" s="251"/>
      <c r="C976" s="251"/>
      <c r="D976" s="251"/>
      <c r="E976" s="252"/>
      <c r="F976" s="253"/>
      <c r="G976" s="253"/>
      <c r="H976" s="252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250"/>
      <c r="B977" s="251"/>
      <c r="C977" s="251"/>
      <c r="D977" s="251"/>
      <c r="E977" s="252"/>
      <c r="F977" s="253"/>
      <c r="G977" s="253"/>
      <c r="H977" s="252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250"/>
      <c r="B978" s="251"/>
      <c r="C978" s="251"/>
      <c r="D978" s="251"/>
      <c r="E978" s="252"/>
      <c r="F978" s="253"/>
      <c r="G978" s="253"/>
      <c r="H978" s="252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250"/>
      <c r="B979" s="251"/>
      <c r="C979" s="251"/>
      <c r="D979" s="251"/>
      <c r="E979" s="252"/>
      <c r="F979" s="253"/>
      <c r="G979" s="253"/>
      <c r="H979" s="252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250"/>
      <c r="B980" s="251"/>
      <c r="C980" s="251"/>
      <c r="D980" s="251"/>
      <c r="E980" s="252"/>
      <c r="F980" s="253"/>
      <c r="G980" s="253"/>
      <c r="H980" s="252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250"/>
      <c r="B981" s="251"/>
      <c r="C981" s="251"/>
      <c r="D981" s="251"/>
      <c r="E981" s="252"/>
      <c r="F981" s="253"/>
      <c r="G981" s="253"/>
      <c r="H981" s="25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250"/>
      <c r="B982" s="251"/>
      <c r="C982" s="251"/>
      <c r="D982" s="251"/>
      <c r="E982" s="252"/>
      <c r="F982" s="253"/>
      <c r="G982" s="253"/>
      <c r="H982" s="252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250"/>
      <c r="B983" s="251"/>
      <c r="C983" s="251"/>
      <c r="D983" s="251"/>
      <c r="E983" s="252"/>
      <c r="F983" s="253"/>
      <c r="G983" s="253"/>
      <c r="H983" s="252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250"/>
      <c r="B984" s="251"/>
      <c r="C984" s="251"/>
      <c r="D984" s="251"/>
      <c r="E984" s="252"/>
      <c r="F984" s="253"/>
      <c r="G984" s="253"/>
      <c r="H984" s="252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250"/>
      <c r="B985" s="251"/>
      <c r="C985" s="251"/>
      <c r="D985" s="251"/>
      <c r="E985" s="252"/>
      <c r="F985" s="253"/>
      <c r="G985" s="253"/>
      <c r="H985" s="252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250"/>
      <c r="B986" s="251"/>
      <c r="C986" s="251"/>
      <c r="D986" s="251"/>
      <c r="E986" s="252"/>
      <c r="F986" s="253"/>
      <c r="G986" s="253"/>
      <c r="H986" s="252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250"/>
      <c r="B987" s="251"/>
      <c r="C987" s="251"/>
      <c r="D987" s="251"/>
      <c r="E987" s="252"/>
      <c r="F987" s="253"/>
      <c r="G987" s="253"/>
      <c r="H987" s="252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250"/>
      <c r="B988" s="251"/>
      <c r="C988" s="251"/>
      <c r="D988" s="251"/>
      <c r="E988" s="252"/>
      <c r="F988" s="253"/>
      <c r="G988" s="253"/>
      <c r="H988" s="252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250"/>
      <c r="B989" s="251"/>
      <c r="C989" s="251"/>
      <c r="D989" s="251"/>
      <c r="E989" s="252"/>
      <c r="F989" s="253"/>
      <c r="G989" s="253"/>
      <c r="H989" s="252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250"/>
      <c r="B990" s="251"/>
      <c r="C990" s="251"/>
      <c r="D990" s="251"/>
      <c r="E990" s="252"/>
      <c r="F990" s="253"/>
      <c r="G990" s="253"/>
      <c r="H990" s="252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250"/>
      <c r="B991" s="251"/>
      <c r="C991" s="251"/>
      <c r="D991" s="251"/>
      <c r="E991" s="252"/>
      <c r="F991" s="253"/>
      <c r="G991" s="253"/>
      <c r="H991" s="252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250"/>
      <c r="B992" s="251"/>
      <c r="C992" s="251"/>
      <c r="D992" s="251"/>
      <c r="E992" s="252"/>
      <c r="F992" s="253"/>
      <c r="G992" s="253"/>
      <c r="H992" s="252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250"/>
      <c r="B993" s="251"/>
      <c r="C993" s="251"/>
      <c r="D993" s="251"/>
      <c r="E993" s="252"/>
      <c r="F993" s="253"/>
      <c r="G993" s="253"/>
      <c r="H993" s="252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250"/>
      <c r="B994" s="251"/>
      <c r="C994" s="251"/>
      <c r="D994" s="251"/>
      <c r="E994" s="252"/>
      <c r="F994" s="253"/>
      <c r="G994" s="253"/>
      <c r="H994" s="252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250"/>
      <c r="B995" s="251"/>
      <c r="C995" s="251"/>
      <c r="D995" s="251"/>
      <c r="E995" s="252"/>
      <c r="F995" s="253"/>
      <c r="G995" s="253"/>
      <c r="H995" s="252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250"/>
      <c r="B996" s="251"/>
      <c r="C996" s="251"/>
      <c r="D996" s="251"/>
      <c r="E996" s="252"/>
      <c r="F996" s="253"/>
      <c r="G996" s="253"/>
      <c r="H996" s="252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250"/>
      <c r="B997" s="251"/>
      <c r="C997" s="251"/>
      <c r="D997" s="251"/>
      <c r="E997" s="252"/>
      <c r="F997" s="253"/>
      <c r="G997" s="253"/>
      <c r="H997" s="252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250"/>
      <c r="B998" s="251"/>
      <c r="C998" s="251"/>
      <c r="D998" s="251"/>
      <c r="E998" s="252"/>
      <c r="F998" s="253"/>
      <c r="G998" s="253"/>
      <c r="H998" s="252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250"/>
      <c r="B999" s="251"/>
      <c r="C999" s="251"/>
      <c r="D999" s="251"/>
      <c r="E999" s="252"/>
      <c r="F999" s="253"/>
      <c r="G999" s="253"/>
      <c r="H999" s="252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" customHeight="1">
      <c r="A1000" s="250"/>
      <c r="B1000" s="251"/>
      <c r="C1000" s="251"/>
      <c r="D1000" s="251"/>
      <c r="E1000" s="252"/>
      <c r="F1000" s="253"/>
      <c r="G1000" s="253"/>
      <c r="H1000" s="252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A1:H1"/>
    <mergeCell ref="A8:C8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88"/>
  <sheetViews>
    <sheetView showGridLines="0" tabSelected="1" topLeftCell="A28" zoomScale="150" zoomScaleNormal="150" workbookViewId="0">
      <selection activeCell="J29" sqref="J29"/>
    </sheetView>
  </sheetViews>
  <sheetFormatPr baseColWidth="10" defaultColWidth="16.75" defaultRowHeight="15" customHeight="1"/>
  <cols>
    <col min="1" max="1" width="4.75" customWidth="1"/>
    <col min="2" max="2" width="19" customWidth="1"/>
    <col min="3" max="3" width="58" customWidth="1"/>
    <col min="4" max="4" width="4.25" customWidth="1"/>
    <col min="5" max="6" width="13.25" customWidth="1"/>
    <col min="7" max="7" width="20.25" customWidth="1"/>
    <col min="8" max="8" width="16" customWidth="1"/>
    <col min="9" max="26" width="9.25" customWidth="1"/>
  </cols>
  <sheetData>
    <row r="1" spans="1:26" ht="27.75" customHeight="1">
      <c r="A1" s="392" t="s">
        <v>136</v>
      </c>
      <c r="B1" s="375"/>
      <c r="C1" s="375"/>
      <c r="D1" s="375"/>
      <c r="E1" s="375"/>
      <c r="F1" s="375"/>
      <c r="G1" s="375"/>
      <c r="H1" s="37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29" t="s">
        <v>137</v>
      </c>
      <c r="B2" s="134"/>
      <c r="C2" s="134"/>
      <c r="D2" s="134"/>
      <c r="E2" s="134"/>
      <c r="F2" s="134"/>
      <c r="G2" s="134"/>
      <c r="H2" s="1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53" t="s">
        <v>1258</v>
      </c>
      <c r="B3" s="134"/>
      <c r="C3" s="134"/>
      <c r="D3" s="134"/>
      <c r="E3" s="134"/>
      <c r="F3" s="134"/>
      <c r="G3" s="134"/>
      <c r="H3" s="1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57"/>
      <c r="B4" s="153"/>
      <c r="C4" s="157"/>
      <c r="D4" s="130"/>
      <c r="E4" s="130"/>
      <c r="F4" s="130"/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58"/>
      <c r="B5" s="159"/>
      <c r="C5" s="159"/>
      <c r="D5" s="159"/>
      <c r="E5" s="160"/>
      <c r="F5" s="161"/>
      <c r="G5" s="161"/>
      <c r="H5" s="16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134" t="s">
        <v>678</v>
      </c>
      <c r="B6" s="134"/>
      <c r="C6" s="134"/>
      <c r="D6" s="134"/>
      <c r="E6" s="134"/>
      <c r="F6" s="134"/>
      <c r="G6" s="134"/>
      <c r="H6" s="13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140</v>
      </c>
      <c r="B7" s="134"/>
      <c r="C7" s="134"/>
      <c r="D7" s="134"/>
      <c r="E7" s="133" t="s">
        <v>141</v>
      </c>
      <c r="F7" s="134"/>
      <c r="G7" s="134"/>
      <c r="H7" s="13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62"/>
      <c r="E8" s="134" t="s">
        <v>143</v>
      </c>
      <c r="F8" s="163"/>
      <c r="G8" s="163"/>
      <c r="H8" s="16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158"/>
      <c r="F9" s="158"/>
      <c r="G9" s="158"/>
      <c r="H9" s="15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165" t="s">
        <v>148</v>
      </c>
      <c r="F10" s="165" t="s">
        <v>149</v>
      </c>
      <c r="G10" s="165" t="s">
        <v>150</v>
      </c>
      <c r="H10" s="165" t="s">
        <v>151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165" t="s">
        <v>35</v>
      </c>
      <c r="B11" s="165" t="s">
        <v>42</v>
      </c>
      <c r="C11" s="165" t="s">
        <v>48</v>
      </c>
      <c r="D11" s="165" t="s">
        <v>54</v>
      </c>
      <c r="E11" s="165" t="s">
        <v>58</v>
      </c>
      <c r="F11" s="165" t="s">
        <v>62</v>
      </c>
      <c r="G11" s="165" t="s">
        <v>65</v>
      </c>
      <c r="H11" s="165" t="s">
        <v>38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" customHeight="1">
      <c r="A12" s="158"/>
      <c r="B12" s="158"/>
      <c r="C12" s="158"/>
      <c r="D12" s="158"/>
      <c r="E12" s="158"/>
      <c r="F12" s="158"/>
      <c r="G12" s="158"/>
      <c r="H12" s="15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30.75" customHeight="1">
      <c r="A13" s="166"/>
      <c r="B13" s="167" t="s">
        <v>36</v>
      </c>
      <c r="C13" s="167" t="s">
        <v>152</v>
      </c>
      <c r="D13" s="167"/>
      <c r="E13" s="168"/>
      <c r="F13" s="169"/>
      <c r="G13" s="169">
        <f>G14+G22+G28+G31</f>
        <v>0</v>
      </c>
      <c r="H13" s="168">
        <v>103.80459999999999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8.5" customHeight="1">
      <c r="A14" s="172"/>
      <c r="B14" s="173" t="s">
        <v>35</v>
      </c>
      <c r="C14" s="173" t="s">
        <v>153</v>
      </c>
      <c r="D14" s="173"/>
      <c r="E14" s="174"/>
      <c r="F14" s="175"/>
      <c r="G14" s="175">
        <f>SUM(G15:G21)</f>
        <v>0</v>
      </c>
      <c r="H14" s="174">
        <v>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4" customHeight="1">
      <c r="A15" s="176">
        <v>1</v>
      </c>
      <c r="B15" s="177" t="s">
        <v>1259</v>
      </c>
      <c r="C15" s="177" t="s">
        <v>1260</v>
      </c>
      <c r="D15" s="177" t="s">
        <v>156</v>
      </c>
      <c r="E15" s="178">
        <v>1.8720000000000001</v>
      </c>
      <c r="F15" s="179"/>
      <c r="G15" s="179">
        <f t="shared" ref="G15:G21" si="0">E15*F15</f>
        <v>0</v>
      </c>
      <c r="H15" s="178">
        <v>0</v>
      </c>
      <c r="I15" s="4"/>
      <c r="J15" s="200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4" customHeight="1">
      <c r="A16" s="176">
        <v>1</v>
      </c>
      <c r="B16" s="177" t="s">
        <v>1261</v>
      </c>
      <c r="C16" s="177" t="s">
        <v>1262</v>
      </c>
      <c r="D16" s="177" t="s">
        <v>156</v>
      </c>
      <c r="E16" s="178">
        <v>187.5</v>
      </c>
      <c r="F16" s="179"/>
      <c r="G16" s="179">
        <f t="shared" si="0"/>
        <v>0</v>
      </c>
      <c r="H16" s="178"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176">
        <v>2</v>
      </c>
      <c r="B17" s="177" t="s">
        <v>1263</v>
      </c>
      <c r="C17" s="177" t="s">
        <v>1264</v>
      </c>
      <c r="D17" s="177" t="s">
        <v>156</v>
      </c>
      <c r="E17" s="178">
        <v>8</v>
      </c>
      <c r="F17" s="179"/>
      <c r="G17" s="179">
        <f t="shared" si="0"/>
        <v>0</v>
      </c>
      <c r="H17" s="178"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176">
        <v>3</v>
      </c>
      <c r="B18" s="177" t="s">
        <v>157</v>
      </c>
      <c r="C18" s="177" t="s">
        <v>1265</v>
      </c>
      <c r="D18" s="177" t="s">
        <v>156</v>
      </c>
      <c r="E18" s="178">
        <v>0.72</v>
      </c>
      <c r="F18" s="179"/>
      <c r="G18" s="179">
        <f t="shared" si="0"/>
        <v>0</v>
      </c>
      <c r="H18" s="178"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176">
        <v>4</v>
      </c>
      <c r="B19" s="177" t="s">
        <v>1266</v>
      </c>
      <c r="C19" s="177" t="s">
        <v>1267</v>
      </c>
      <c r="D19" s="177" t="s">
        <v>156</v>
      </c>
      <c r="E19" s="178">
        <v>0.72</v>
      </c>
      <c r="F19" s="179"/>
      <c r="G19" s="179">
        <f t="shared" si="0"/>
        <v>0</v>
      </c>
      <c r="H19" s="178">
        <v>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176">
        <v>5</v>
      </c>
      <c r="B20" s="177" t="s">
        <v>159</v>
      </c>
      <c r="C20" s="177" t="s">
        <v>160</v>
      </c>
      <c r="D20" s="177" t="s">
        <v>156</v>
      </c>
      <c r="E20" s="178">
        <v>187.5</v>
      </c>
      <c r="F20" s="179"/>
      <c r="G20" s="179">
        <f t="shared" si="0"/>
        <v>0</v>
      </c>
      <c r="H20" s="178">
        <v>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176">
        <v>6</v>
      </c>
      <c r="B21" s="177" t="s">
        <v>1268</v>
      </c>
      <c r="C21" s="205" t="s">
        <v>1269</v>
      </c>
      <c r="D21" s="177" t="s">
        <v>156</v>
      </c>
      <c r="E21" s="178">
        <v>187.5</v>
      </c>
      <c r="F21" s="225"/>
      <c r="G21" s="179">
        <f t="shared" si="0"/>
        <v>0</v>
      </c>
      <c r="H21" s="178">
        <v>0</v>
      </c>
      <c r="I21" s="4"/>
      <c r="J21" s="200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8.5" customHeight="1">
      <c r="A22" s="172"/>
      <c r="B22" s="173" t="s">
        <v>42</v>
      </c>
      <c r="C22" s="173" t="s">
        <v>163</v>
      </c>
      <c r="D22" s="173"/>
      <c r="E22" s="174"/>
      <c r="F22" s="175"/>
      <c r="G22" s="175">
        <f>SUM(G23:G27)</f>
        <v>0</v>
      </c>
      <c r="H22" s="174">
        <v>0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34.5" customHeight="1">
      <c r="A23" s="176">
        <v>7</v>
      </c>
      <c r="B23" s="177" t="s">
        <v>1270</v>
      </c>
      <c r="C23" s="193" t="s">
        <v>1271</v>
      </c>
      <c r="D23" s="177" t="s">
        <v>174</v>
      </c>
      <c r="E23" s="178">
        <v>375</v>
      </c>
      <c r="F23" s="179"/>
      <c r="G23" s="179">
        <f t="shared" ref="G23:G27" si="1">E23*F23</f>
        <v>0</v>
      </c>
      <c r="H23" s="178">
        <v>0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76">
        <v>8</v>
      </c>
      <c r="B24" s="177" t="s">
        <v>1272</v>
      </c>
      <c r="C24" s="177" t="s">
        <v>1273</v>
      </c>
      <c r="D24" s="177" t="s">
        <v>156</v>
      </c>
      <c r="E24" s="178">
        <v>0.72</v>
      </c>
      <c r="F24" s="179"/>
      <c r="G24" s="179">
        <f t="shared" si="1"/>
        <v>0</v>
      </c>
      <c r="H24" s="178">
        <v>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4" customHeight="1">
      <c r="A25" s="176">
        <v>9</v>
      </c>
      <c r="B25" s="177" t="s">
        <v>1274</v>
      </c>
      <c r="C25" s="177" t="s">
        <v>1275</v>
      </c>
      <c r="D25" s="177" t="s">
        <v>174</v>
      </c>
      <c r="E25" s="178">
        <v>375</v>
      </c>
      <c r="F25" s="179"/>
      <c r="G25" s="179">
        <f t="shared" si="1"/>
        <v>0</v>
      </c>
      <c r="H25" s="178"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184">
        <v>10</v>
      </c>
      <c r="B26" s="185" t="s">
        <v>1276</v>
      </c>
      <c r="C26" s="242" t="s">
        <v>1277</v>
      </c>
      <c r="D26" s="185" t="s">
        <v>174</v>
      </c>
      <c r="E26" s="186">
        <v>431.25</v>
      </c>
      <c r="F26" s="187"/>
      <c r="G26" s="187">
        <f t="shared" si="1"/>
        <v>0</v>
      </c>
      <c r="H26" s="186">
        <v>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4" customHeight="1">
      <c r="A27" s="184">
        <v>11</v>
      </c>
      <c r="B27" s="185" t="s">
        <v>1278</v>
      </c>
      <c r="C27" s="242" t="s">
        <v>1279</v>
      </c>
      <c r="D27" s="185" t="s">
        <v>179</v>
      </c>
      <c r="E27" s="186">
        <v>63</v>
      </c>
      <c r="F27" s="187"/>
      <c r="G27" s="187">
        <f t="shared" si="1"/>
        <v>0</v>
      </c>
      <c r="H27" s="186">
        <v>0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8.5" customHeight="1">
      <c r="A28" s="172"/>
      <c r="B28" s="173" t="s">
        <v>58</v>
      </c>
      <c r="C28" s="173" t="s">
        <v>1019</v>
      </c>
      <c r="D28" s="173"/>
      <c r="E28" s="174"/>
      <c r="F28" s="175"/>
      <c r="G28" s="175">
        <f>SUM(G29:G30)</f>
        <v>0</v>
      </c>
      <c r="H28" s="174">
        <v>93.674999999999997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4" customHeight="1">
      <c r="A29" s="184">
        <v>12</v>
      </c>
      <c r="B29" s="185" t="s">
        <v>1280</v>
      </c>
      <c r="C29" s="185" t="s">
        <v>1281</v>
      </c>
      <c r="D29" s="185" t="s">
        <v>179</v>
      </c>
      <c r="E29" s="186">
        <v>84.375</v>
      </c>
      <c r="F29" s="187"/>
      <c r="G29" s="187">
        <f>E29*F29</f>
        <v>0</v>
      </c>
      <c r="H29" s="186">
        <v>0</v>
      </c>
      <c r="I29" s="4"/>
      <c r="J29" s="200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4" customHeight="1">
      <c r="A30" s="176">
        <v>13</v>
      </c>
      <c r="B30" s="177" t="s">
        <v>1282</v>
      </c>
      <c r="C30" s="177" t="s">
        <v>1283</v>
      </c>
      <c r="D30" s="177" t="s">
        <v>174</v>
      </c>
      <c r="E30" s="178">
        <v>375</v>
      </c>
      <c r="F30" s="179"/>
      <c r="G30" s="179">
        <f>E30*F30</f>
        <v>0</v>
      </c>
      <c r="H30" s="178">
        <v>93.674999999999997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8.5" customHeight="1">
      <c r="A31" s="172"/>
      <c r="B31" s="173" t="s">
        <v>44</v>
      </c>
      <c r="C31" s="173" t="s">
        <v>342</v>
      </c>
      <c r="D31" s="173"/>
      <c r="E31" s="174"/>
      <c r="F31" s="175"/>
      <c r="G31" s="175">
        <f>SUM(G32:G34)</f>
        <v>0</v>
      </c>
      <c r="H31" s="174">
        <v>10.1296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24" customHeight="1">
      <c r="A32" s="176">
        <v>14</v>
      </c>
      <c r="B32" s="177" t="s">
        <v>1284</v>
      </c>
      <c r="C32" s="177" t="s">
        <v>1285</v>
      </c>
      <c r="D32" s="177" t="s">
        <v>204</v>
      </c>
      <c r="E32" s="178">
        <v>80</v>
      </c>
      <c r="F32" s="179"/>
      <c r="G32" s="179">
        <f t="shared" ref="G32:G33" si="2">E32*F32</f>
        <v>0</v>
      </c>
      <c r="H32" s="178">
        <v>10.1296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184">
        <v>15</v>
      </c>
      <c r="B33" s="185" t="s">
        <v>1286</v>
      </c>
      <c r="C33" s="185" t="s">
        <v>1287</v>
      </c>
      <c r="D33" s="185" t="s">
        <v>170</v>
      </c>
      <c r="E33" s="186">
        <v>800</v>
      </c>
      <c r="F33" s="187"/>
      <c r="G33" s="187">
        <f t="shared" si="2"/>
        <v>0</v>
      </c>
      <c r="H33" s="186">
        <v>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24" customHeight="1">
      <c r="A34" s="176">
        <v>16</v>
      </c>
      <c r="B34" s="177" t="s">
        <v>1288</v>
      </c>
      <c r="C34" s="177" t="s">
        <v>1289</v>
      </c>
      <c r="D34" s="177" t="s">
        <v>179</v>
      </c>
      <c r="E34" s="178">
        <v>24.5</v>
      </c>
      <c r="F34" s="179"/>
      <c r="G34" s="179">
        <f>E3*F34</f>
        <v>0</v>
      </c>
      <c r="H34" s="178">
        <v>0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30.75" customHeight="1">
      <c r="A35" s="166"/>
      <c r="B35" s="167" t="s">
        <v>49</v>
      </c>
      <c r="C35" s="167" t="s">
        <v>438</v>
      </c>
      <c r="D35" s="167"/>
      <c r="E35" s="168"/>
      <c r="F35" s="169"/>
      <c r="G35" s="169">
        <f>G36+G38</f>
        <v>0</v>
      </c>
      <c r="H35" s="168">
        <v>0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8.5" customHeight="1">
      <c r="A36" s="172"/>
      <c r="B36" s="173" t="s">
        <v>528</v>
      </c>
      <c r="C36" s="173" t="s">
        <v>1290</v>
      </c>
      <c r="D36" s="173"/>
      <c r="E36" s="174"/>
      <c r="F36" s="175"/>
      <c r="G36" s="175">
        <f>G37</f>
        <v>0</v>
      </c>
      <c r="H36" s="174">
        <v>0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33" customHeight="1">
      <c r="A37" s="184">
        <v>17</v>
      </c>
      <c r="B37" s="185" t="s">
        <v>1291</v>
      </c>
      <c r="C37" s="234" t="s">
        <v>1292</v>
      </c>
      <c r="D37" s="185" t="s">
        <v>298</v>
      </c>
      <c r="E37" s="186">
        <v>1</v>
      </c>
      <c r="F37" s="187"/>
      <c r="G37" s="187">
        <f>E37*F37</f>
        <v>0</v>
      </c>
      <c r="H37" s="186">
        <v>0</v>
      </c>
      <c r="I37" s="206"/>
      <c r="J37" s="396"/>
      <c r="K37" s="397"/>
      <c r="L37" s="397"/>
      <c r="M37" s="397"/>
      <c r="N37" s="397"/>
      <c r="O37" s="398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</row>
    <row r="38" spans="1:26" ht="28.5" customHeight="1">
      <c r="A38" s="172"/>
      <c r="B38" s="173" t="s">
        <v>1293</v>
      </c>
      <c r="C38" s="173" t="s">
        <v>1294</v>
      </c>
      <c r="D38" s="173"/>
      <c r="E38" s="174"/>
      <c r="F38" s="175"/>
      <c r="G38" s="175">
        <f>SUM(G39:G41)</f>
        <v>0</v>
      </c>
      <c r="H38" s="174">
        <v>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176">
        <v>18</v>
      </c>
      <c r="B39" s="177" t="s">
        <v>1295</v>
      </c>
      <c r="C39" s="177" t="s">
        <v>1296</v>
      </c>
      <c r="D39" s="177" t="s">
        <v>298</v>
      </c>
      <c r="E39" s="178">
        <v>1</v>
      </c>
      <c r="F39" s="179"/>
      <c r="G39" s="179">
        <f t="shared" ref="G39:G41" si="3">E39*F39</f>
        <v>0</v>
      </c>
      <c r="H39" s="178">
        <v>0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24" customHeight="1">
      <c r="A40" s="184">
        <v>19</v>
      </c>
      <c r="B40" s="185" t="s">
        <v>1297</v>
      </c>
      <c r="C40" s="185" t="s">
        <v>1298</v>
      </c>
      <c r="D40" s="185" t="s">
        <v>298</v>
      </c>
      <c r="E40" s="186">
        <v>1</v>
      </c>
      <c r="F40" s="187"/>
      <c r="G40" s="187">
        <f t="shared" si="3"/>
        <v>0</v>
      </c>
      <c r="H40" s="186">
        <v>0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184">
        <v>20</v>
      </c>
      <c r="B41" s="185" t="s">
        <v>1299</v>
      </c>
      <c r="C41" s="242" t="s">
        <v>1300</v>
      </c>
      <c r="D41" s="185" t="s">
        <v>179</v>
      </c>
      <c r="E41" s="186">
        <v>300</v>
      </c>
      <c r="F41" s="187"/>
      <c r="G41" s="187">
        <f t="shared" si="3"/>
        <v>0</v>
      </c>
      <c r="H41" s="186">
        <v>0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30.75" customHeight="1">
      <c r="A42" s="246"/>
      <c r="B42" s="247"/>
      <c r="C42" s="247" t="s">
        <v>674</v>
      </c>
      <c r="D42" s="247"/>
      <c r="E42" s="248"/>
      <c r="F42" s="249"/>
      <c r="G42" s="249">
        <f>G35+G13</f>
        <v>0</v>
      </c>
      <c r="H42" s="248">
        <v>111.85905631999999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" customHeight="1">
      <c r="A43" s="250"/>
      <c r="B43" s="251"/>
      <c r="C43" s="251"/>
      <c r="D43" s="251"/>
      <c r="E43" s="252"/>
      <c r="F43" s="253"/>
      <c r="G43" s="253"/>
      <c r="H43" s="252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" customHeight="1">
      <c r="A44" s="250"/>
      <c r="B44" s="251"/>
      <c r="C44" s="251"/>
      <c r="D44" s="251"/>
      <c r="E44" s="252"/>
      <c r="F44" s="253"/>
      <c r="G44" s="253"/>
      <c r="H44" s="252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" customHeight="1">
      <c r="A45" s="250"/>
      <c r="B45" s="251"/>
      <c r="C45" s="251"/>
      <c r="D45" s="251"/>
      <c r="E45" s="252"/>
      <c r="F45" s="253"/>
      <c r="G45" s="253"/>
      <c r="H45" s="252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" customHeight="1">
      <c r="A46" s="250"/>
      <c r="B46" s="251"/>
      <c r="C46" s="251"/>
      <c r="D46" s="251"/>
      <c r="E46" s="252"/>
      <c r="F46" s="253"/>
      <c r="G46" s="253"/>
      <c r="H46" s="252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" customHeight="1">
      <c r="A47" s="250"/>
      <c r="B47" s="251"/>
      <c r="C47" s="251"/>
      <c r="D47" s="251"/>
      <c r="E47" s="252"/>
      <c r="F47" s="253"/>
      <c r="G47" s="253"/>
      <c r="H47" s="252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" customHeight="1">
      <c r="A48" s="250"/>
      <c r="B48" s="251"/>
      <c r="C48" s="251"/>
      <c r="D48" s="251"/>
      <c r="E48" s="252"/>
      <c r="F48" s="253"/>
      <c r="G48" s="253"/>
      <c r="H48" s="252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" customHeight="1">
      <c r="A49" s="250"/>
      <c r="B49" s="251"/>
      <c r="C49" s="251"/>
      <c r="D49" s="251"/>
      <c r="E49" s="252"/>
      <c r="F49" s="253"/>
      <c r="G49" s="253"/>
      <c r="H49" s="252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" customHeight="1">
      <c r="A50" s="250"/>
      <c r="B50" s="251"/>
      <c r="C50" s="251"/>
      <c r="D50" s="251"/>
      <c r="E50" s="252"/>
      <c r="F50" s="253"/>
      <c r="G50" s="253"/>
      <c r="H50" s="252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" customHeight="1">
      <c r="A51" s="250"/>
      <c r="B51" s="251"/>
      <c r="C51" s="251"/>
      <c r="D51" s="251"/>
      <c r="E51" s="252"/>
      <c r="F51" s="253"/>
      <c r="G51" s="253"/>
      <c r="H51" s="252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" customHeight="1">
      <c r="A52" s="250"/>
      <c r="B52" s="251"/>
      <c r="C52" s="251"/>
      <c r="D52" s="251"/>
      <c r="E52" s="252"/>
      <c r="F52" s="253"/>
      <c r="G52" s="253"/>
      <c r="H52" s="252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" customHeight="1">
      <c r="A53" s="250"/>
      <c r="B53" s="251"/>
      <c r="C53" s="251"/>
      <c r="D53" s="251"/>
      <c r="E53" s="252"/>
      <c r="F53" s="253"/>
      <c r="G53" s="253"/>
      <c r="H53" s="252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" customHeight="1">
      <c r="A54" s="250"/>
      <c r="B54" s="251"/>
      <c r="C54" s="251"/>
      <c r="D54" s="251"/>
      <c r="E54" s="252"/>
      <c r="F54" s="253"/>
      <c r="G54" s="253"/>
      <c r="H54" s="252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" customHeight="1">
      <c r="A55" s="250"/>
      <c r="B55" s="251"/>
      <c r="C55" s="251"/>
      <c r="D55" s="251"/>
      <c r="E55" s="252"/>
      <c r="F55" s="253"/>
      <c r="G55" s="253"/>
      <c r="H55" s="252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" customHeight="1">
      <c r="A56" s="250"/>
      <c r="B56" s="251"/>
      <c r="C56" s="251"/>
      <c r="D56" s="251"/>
      <c r="E56" s="252"/>
      <c r="F56" s="253"/>
      <c r="G56" s="253"/>
      <c r="H56" s="252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" customHeight="1">
      <c r="A57" s="250"/>
      <c r="B57" s="251"/>
      <c r="C57" s="251"/>
      <c r="D57" s="251"/>
      <c r="E57" s="252"/>
      <c r="F57" s="253"/>
      <c r="G57" s="253"/>
      <c r="H57" s="252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" customHeight="1">
      <c r="A58" s="250"/>
      <c r="B58" s="251"/>
      <c r="C58" s="251"/>
      <c r="D58" s="251"/>
      <c r="E58" s="252"/>
      <c r="F58" s="253"/>
      <c r="G58" s="253"/>
      <c r="H58" s="252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" customHeight="1">
      <c r="A59" s="250"/>
      <c r="B59" s="251"/>
      <c r="C59" s="251"/>
      <c r="D59" s="251"/>
      <c r="E59" s="252"/>
      <c r="F59" s="253"/>
      <c r="G59" s="253"/>
      <c r="H59" s="252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" customHeight="1">
      <c r="A60" s="250"/>
      <c r="B60" s="251"/>
      <c r="C60" s="251"/>
      <c r="D60" s="251"/>
      <c r="E60" s="252"/>
      <c r="F60" s="253"/>
      <c r="G60" s="253"/>
      <c r="H60" s="25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" customHeight="1">
      <c r="A61" s="250"/>
      <c r="B61" s="251"/>
      <c r="C61" s="251"/>
      <c r="D61" s="251"/>
      <c r="E61" s="252"/>
      <c r="F61" s="253"/>
      <c r="G61" s="253"/>
      <c r="H61" s="252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" customHeight="1">
      <c r="A62" s="250"/>
      <c r="B62" s="251"/>
      <c r="C62" s="251"/>
      <c r="D62" s="251"/>
      <c r="E62" s="252"/>
      <c r="F62" s="253"/>
      <c r="G62" s="253"/>
      <c r="H62" s="25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" customHeight="1">
      <c r="A63" s="250"/>
      <c r="B63" s="251"/>
      <c r="C63" s="251"/>
      <c r="D63" s="251"/>
      <c r="E63" s="252"/>
      <c r="F63" s="253"/>
      <c r="G63" s="253"/>
      <c r="H63" s="252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" customHeight="1">
      <c r="A64" s="250"/>
      <c r="B64" s="251"/>
      <c r="C64" s="251"/>
      <c r="D64" s="251"/>
      <c r="E64" s="252"/>
      <c r="F64" s="253"/>
      <c r="G64" s="253"/>
      <c r="H64" s="252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" customHeight="1">
      <c r="A65" s="250"/>
      <c r="B65" s="251"/>
      <c r="C65" s="251"/>
      <c r="D65" s="251"/>
      <c r="E65" s="252"/>
      <c r="F65" s="253"/>
      <c r="G65" s="253"/>
      <c r="H65" s="25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" customHeight="1">
      <c r="A66" s="250"/>
      <c r="B66" s="251"/>
      <c r="C66" s="251"/>
      <c r="D66" s="251"/>
      <c r="E66" s="252"/>
      <c r="F66" s="253"/>
      <c r="G66" s="253"/>
      <c r="H66" s="252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" customHeight="1">
      <c r="A67" s="250"/>
      <c r="B67" s="251"/>
      <c r="C67" s="251"/>
      <c r="D67" s="251"/>
      <c r="E67" s="252"/>
      <c r="F67" s="253"/>
      <c r="G67" s="253"/>
      <c r="H67" s="252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250"/>
      <c r="B68" s="251"/>
      <c r="C68" s="251"/>
      <c r="D68" s="251"/>
      <c r="E68" s="252"/>
      <c r="F68" s="253"/>
      <c r="G68" s="253"/>
      <c r="H68" s="252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" customHeight="1">
      <c r="A69" s="250"/>
      <c r="B69" s="251"/>
      <c r="C69" s="251"/>
      <c r="D69" s="251"/>
      <c r="E69" s="252"/>
      <c r="F69" s="253"/>
      <c r="G69" s="253"/>
      <c r="H69" s="252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" customHeight="1">
      <c r="A70" s="250"/>
      <c r="B70" s="251"/>
      <c r="C70" s="251"/>
      <c r="D70" s="251"/>
      <c r="E70" s="252"/>
      <c r="F70" s="253"/>
      <c r="G70" s="253"/>
      <c r="H70" s="252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" customHeight="1">
      <c r="A71" s="250"/>
      <c r="B71" s="251"/>
      <c r="C71" s="251"/>
      <c r="D71" s="251"/>
      <c r="E71" s="252"/>
      <c r="F71" s="253"/>
      <c r="G71" s="253"/>
      <c r="H71" s="252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" customHeight="1">
      <c r="A72" s="250"/>
      <c r="B72" s="251"/>
      <c r="C72" s="251"/>
      <c r="D72" s="251"/>
      <c r="E72" s="252"/>
      <c r="F72" s="253"/>
      <c r="G72" s="253"/>
      <c r="H72" s="252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" customHeight="1">
      <c r="A73" s="250"/>
      <c r="B73" s="251"/>
      <c r="C73" s="251"/>
      <c r="D73" s="251"/>
      <c r="E73" s="252"/>
      <c r="F73" s="253"/>
      <c r="G73" s="253"/>
      <c r="H73" s="252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" customHeight="1">
      <c r="A74" s="250"/>
      <c r="B74" s="251"/>
      <c r="C74" s="251"/>
      <c r="D74" s="251"/>
      <c r="E74" s="252"/>
      <c r="F74" s="253"/>
      <c r="G74" s="253"/>
      <c r="H74" s="252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" customHeight="1">
      <c r="A75" s="250"/>
      <c r="B75" s="251"/>
      <c r="C75" s="251"/>
      <c r="D75" s="251"/>
      <c r="E75" s="252"/>
      <c r="F75" s="253"/>
      <c r="G75" s="253"/>
      <c r="H75" s="252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" customHeight="1">
      <c r="A76" s="250"/>
      <c r="B76" s="251"/>
      <c r="C76" s="251"/>
      <c r="D76" s="251"/>
      <c r="E76" s="252"/>
      <c r="F76" s="253"/>
      <c r="G76" s="253"/>
      <c r="H76" s="252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" customHeight="1">
      <c r="A77" s="250"/>
      <c r="B77" s="251"/>
      <c r="C77" s="251"/>
      <c r="D77" s="251"/>
      <c r="E77" s="252"/>
      <c r="F77" s="253"/>
      <c r="G77" s="253"/>
      <c r="H77" s="252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" customHeight="1">
      <c r="A78" s="250"/>
      <c r="B78" s="251"/>
      <c r="C78" s="251"/>
      <c r="D78" s="251"/>
      <c r="E78" s="252"/>
      <c r="F78" s="253"/>
      <c r="G78" s="253"/>
      <c r="H78" s="25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" customHeight="1">
      <c r="A79" s="250"/>
      <c r="B79" s="251"/>
      <c r="C79" s="251"/>
      <c r="D79" s="251"/>
      <c r="E79" s="252"/>
      <c r="F79" s="253"/>
      <c r="G79" s="253"/>
      <c r="H79" s="25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" customHeight="1">
      <c r="A80" s="250"/>
      <c r="B80" s="251"/>
      <c r="C80" s="251"/>
      <c r="D80" s="251"/>
      <c r="E80" s="252"/>
      <c r="F80" s="253"/>
      <c r="G80" s="253"/>
      <c r="H80" s="25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" customHeight="1">
      <c r="A81" s="250"/>
      <c r="B81" s="251"/>
      <c r="C81" s="251"/>
      <c r="D81" s="251"/>
      <c r="E81" s="252"/>
      <c r="F81" s="253"/>
      <c r="G81" s="253"/>
      <c r="H81" s="25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" customHeight="1">
      <c r="A82" s="250"/>
      <c r="B82" s="251"/>
      <c r="C82" s="251"/>
      <c r="D82" s="251"/>
      <c r="E82" s="252"/>
      <c r="F82" s="253"/>
      <c r="G82" s="253"/>
      <c r="H82" s="25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" customHeight="1">
      <c r="A83" s="250"/>
      <c r="B83" s="251"/>
      <c r="C83" s="251"/>
      <c r="D83" s="251"/>
      <c r="E83" s="252"/>
      <c r="F83" s="253"/>
      <c r="G83" s="253"/>
      <c r="H83" s="25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" customHeight="1">
      <c r="A84" s="250"/>
      <c r="B84" s="251"/>
      <c r="C84" s="251"/>
      <c r="D84" s="251"/>
      <c r="E84" s="252"/>
      <c r="F84" s="253"/>
      <c r="G84" s="253"/>
      <c r="H84" s="25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" customHeight="1">
      <c r="A85" s="250"/>
      <c r="B85" s="251"/>
      <c r="C85" s="251"/>
      <c r="D85" s="251"/>
      <c r="E85" s="252"/>
      <c r="F85" s="253"/>
      <c r="G85" s="253"/>
      <c r="H85" s="25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" customHeight="1">
      <c r="A86" s="250"/>
      <c r="B86" s="251"/>
      <c r="C86" s="251"/>
      <c r="D86" s="251"/>
      <c r="E86" s="252"/>
      <c r="F86" s="253"/>
      <c r="G86" s="253"/>
      <c r="H86" s="25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" customHeight="1">
      <c r="A87" s="250"/>
      <c r="B87" s="251"/>
      <c r="C87" s="251"/>
      <c r="D87" s="251"/>
      <c r="E87" s="252"/>
      <c r="F87" s="253"/>
      <c r="G87" s="253"/>
      <c r="H87" s="25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" customHeight="1">
      <c r="A88" s="250"/>
      <c r="B88" s="251"/>
      <c r="C88" s="251"/>
      <c r="D88" s="251"/>
      <c r="E88" s="252"/>
      <c r="F88" s="253"/>
      <c r="G88" s="253"/>
      <c r="H88" s="25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" customHeight="1">
      <c r="A89" s="250"/>
      <c r="B89" s="251"/>
      <c r="C89" s="251"/>
      <c r="D89" s="251"/>
      <c r="E89" s="252"/>
      <c r="F89" s="253"/>
      <c r="G89" s="253"/>
      <c r="H89" s="25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" customHeight="1">
      <c r="A90" s="250"/>
      <c r="B90" s="251"/>
      <c r="C90" s="251"/>
      <c r="D90" s="251"/>
      <c r="E90" s="252"/>
      <c r="F90" s="253"/>
      <c r="G90" s="253"/>
      <c r="H90" s="25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" customHeight="1">
      <c r="A91" s="250"/>
      <c r="B91" s="251"/>
      <c r="C91" s="251"/>
      <c r="D91" s="251"/>
      <c r="E91" s="252"/>
      <c r="F91" s="253"/>
      <c r="G91" s="253"/>
      <c r="H91" s="25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" customHeight="1">
      <c r="A92" s="250"/>
      <c r="B92" s="251"/>
      <c r="C92" s="251"/>
      <c r="D92" s="251"/>
      <c r="E92" s="252"/>
      <c r="F92" s="253"/>
      <c r="G92" s="253"/>
      <c r="H92" s="25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" customHeight="1">
      <c r="A93" s="250"/>
      <c r="B93" s="251"/>
      <c r="C93" s="251"/>
      <c r="D93" s="251"/>
      <c r="E93" s="252"/>
      <c r="F93" s="253"/>
      <c r="G93" s="253"/>
      <c r="H93" s="25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" customHeight="1">
      <c r="A94" s="250"/>
      <c r="B94" s="251"/>
      <c r="C94" s="251"/>
      <c r="D94" s="251"/>
      <c r="E94" s="252"/>
      <c r="F94" s="253"/>
      <c r="G94" s="253"/>
      <c r="H94" s="25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" customHeight="1">
      <c r="A95" s="250"/>
      <c r="B95" s="251"/>
      <c r="C95" s="251"/>
      <c r="D95" s="251"/>
      <c r="E95" s="252"/>
      <c r="F95" s="253"/>
      <c r="G95" s="253"/>
      <c r="H95" s="25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" customHeight="1">
      <c r="A96" s="250"/>
      <c r="B96" s="251"/>
      <c r="C96" s="251"/>
      <c r="D96" s="251"/>
      <c r="E96" s="252"/>
      <c r="F96" s="253"/>
      <c r="G96" s="253"/>
      <c r="H96" s="25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" customHeight="1">
      <c r="A97" s="250"/>
      <c r="B97" s="251"/>
      <c r="C97" s="251"/>
      <c r="D97" s="251"/>
      <c r="E97" s="252"/>
      <c r="F97" s="253"/>
      <c r="G97" s="253"/>
      <c r="H97" s="25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" customHeight="1">
      <c r="A98" s="250"/>
      <c r="B98" s="251"/>
      <c r="C98" s="251"/>
      <c r="D98" s="251"/>
      <c r="E98" s="252"/>
      <c r="F98" s="253"/>
      <c r="G98" s="253"/>
      <c r="H98" s="25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" customHeight="1">
      <c r="A99" s="250"/>
      <c r="B99" s="251"/>
      <c r="C99" s="251"/>
      <c r="D99" s="251"/>
      <c r="E99" s="252"/>
      <c r="F99" s="253"/>
      <c r="G99" s="253"/>
      <c r="H99" s="25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" customHeight="1">
      <c r="A100" s="250"/>
      <c r="B100" s="251"/>
      <c r="C100" s="251"/>
      <c r="D100" s="251"/>
      <c r="E100" s="252"/>
      <c r="F100" s="253"/>
      <c r="G100" s="253"/>
      <c r="H100" s="25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" customHeight="1">
      <c r="A101" s="250"/>
      <c r="B101" s="251"/>
      <c r="C101" s="251"/>
      <c r="D101" s="251"/>
      <c r="E101" s="252"/>
      <c r="F101" s="253"/>
      <c r="G101" s="253"/>
      <c r="H101" s="25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" customHeight="1">
      <c r="A102" s="250"/>
      <c r="B102" s="251"/>
      <c r="C102" s="251"/>
      <c r="D102" s="251"/>
      <c r="E102" s="252"/>
      <c r="F102" s="253"/>
      <c r="G102" s="253"/>
      <c r="H102" s="25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" customHeight="1">
      <c r="A103" s="250"/>
      <c r="B103" s="251"/>
      <c r="C103" s="251"/>
      <c r="D103" s="251"/>
      <c r="E103" s="252"/>
      <c r="F103" s="253"/>
      <c r="G103" s="253"/>
      <c r="H103" s="25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" customHeight="1">
      <c r="A104" s="250"/>
      <c r="B104" s="251"/>
      <c r="C104" s="251"/>
      <c r="D104" s="251"/>
      <c r="E104" s="252"/>
      <c r="F104" s="253"/>
      <c r="G104" s="253"/>
      <c r="H104" s="25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" customHeight="1">
      <c r="A105" s="250"/>
      <c r="B105" s="251"/>
      <c r="C105" s="251"/>
      <c r="D105" s="251"/>
      <c r="E105" s="252"/>
      <c r="F105" s="253"/>
      <c r="G105" s="253"/>
      <c r="H105" s="25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" customHeight="1">
      <c r="A106" s="250"/>
      <c r="B106" s="251"/>
      <c r="C106" s="251"/>
      <c r="D106" s="251"/>
      <c r="E106" s="252"/>
      <c r="F106" s="253"/>
      <c r="G106" s="253"/>
      <c r="H106" s="25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" customHeight="1">
      <c r="A107" s="250"/>
      <c r="B107" s="251"/>
      <c r="C107" s="251"/>
      <c r="D107" s="251"/>
      <c r="E107" s="252"/>
      <c r="F107" s="253"/>
      <c r="G107" s="253"/>
      <c r="H107" s="25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" customHeight="1">
      <c r="A108" s="250"/>
      <c r="B108" s="251"/>
      <c r="C108" s="251"/>
      <c r="D108" s="251"/>
      <c r="E108" s="252"/>
      <c r="F108" s="253"/>
      <c r="G108" s="253"/>
      <c r="H108" s="25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" customHeight="1">
      <c r="A109" s="250"/>
      <c r="B109" s="251"/>
      <c r="C109" s="251"/>
      <c r="D109" s="251"/>
      <c r="E109" s="252"/>
      <c r="F109" s="253"/>
      <c r="G109" s="253"/>
      <c r="H109" s="25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" customHeight="1">
      <c r="A110" s="250"/>
      <c r="B110" s="251"/>
      <c r="C110" s="251"/>
      <c r="D110" s="251"/>
      <c r="E110" s="252"/>
      <c r="F110" s="253"/>
      <c r="G110" s="253"/>
      <c r="H110" s="25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" customHeight="1">
      <c r="A111" s="250"/>
      <c r="B111" s="251"/>
      <c r="C111" s="251"/>
      <c r="D111" s="251"/>
      <c r="E111" s="252"/>
      <c r="F111" s="253"/>
      <c r="G111" s="253"/>
      <c r="H111" s="25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" customHeight="1">
      <c r="A112" s="250"/>
      <c r="B112" s="251"/>
      <c r="C112" s="251"/>
      <c r="D112" s="251"/>
      <c r="E112" s="252"/>
      <c r="F112" s="253"/>
      <c r="G112" s="253"/>
      <c r="H112" s="25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" customHeight="1">
      <c r="A113" s="250"/>
      <c r="B113" s="251"/>
      <c r="C113" s="251"/>
      <c r="D113" s="251"/>
      <c r="E113" s="252"/>
      <c r="F113" s="253"/>
      <c r="G113" s="253"/>
      <c r="H113" s="25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" customHeight="1">
      <c r="A114" s="250"/>
      <c r="B114" s="251"/>
      <c r="C114" s="251"/>
      <c r="D114" s="251"/>
      <c r="E114" s="252"/>
      <c r="F114" s="253"/>
      <c r="G114" s="253"/>
      <c r="H114" s="25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" customHeight="1">
      <c r="A115" s="250"/>
      <c r="B115" s="251"/>
      <c r="C115" s="251"/>
      <c r="D115" s="251"/>
      <c r="E115" s="252"/>
      <c r="F115" s="253"/>
      <c r="G115" s="253"/>
      <c r="H115" s="25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" customHeight="1">
      <c r="A116" s="250"/>
      <c r="B116" s="251"/>
      <c r="C116" s="251"/>
      <c r="D116" s="251"/>
      <c r="E116" s="252"/>
      <c r="F116" s="253"/>
      <c r="G116" s="253"/>
      <c r="H116" s="25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" customHeight="1">
      <c r="A117" s="250"/>
      <c r="B117" s="251"/>
      <c r="C117" s="251"/>
      <c r="D117" s="251"/>
      <c r="E117" s="252"/>
      <c r="F117" s="253"/>
      <c r="G117" s="253"/>
      <c r="H117" s="25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" customHeight="1">
      <c r="A118" s="250"/>
      <c r="B118" s="251"/>
      <c r="C118" s="251"/>
      <c r="D118" s="251"/>
      <c r="E118" s="252"/>
      <c r="F118" s="253"/>
      <c r="G118" s="253"/>
      <c r="H118" s="25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" customHeight="1">
      <c r="A119" s="250"/>
      <c r="B119" s="251"/>
      <c r="C119" s="251"/>
      <c r="D119" s="251"/>
      <c r="E119" s="252"/>
      <c r="F119" s="253"/>
      <c r="G119" s="253"/>
      <c r="H119" s="25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" customHeight="1">
      <c r="A120" s="250"/>
      <c r="B120" s="251"/>
      <c r="C120" s="251"/>
      <c r="D120" s="251"/>
      <c r="E120" s="252"/>
      <c r="F120" s="253"/>
      <c r="G120" s="253"/>
      <c r="H120" s="25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" customHeight="1">
      <c r="A121" s="250"/>
      <c r="B121" s="251"/>
      <c r="C121" s="251"/>
      <c r="D121" s="251"/>
      <c r="E121" s="252"/>
      <c r="F121" s="253"/>
      <c r="G121" s="253"/>
      <c r="H121" s="25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" customHeight="1">
      <c r="A122" s="250"/>
      <c r="B122" s="251"/>
      <c r="C122" s="251"/>
      <c r="D122" s="251"/>
      <c r="E122" s="252"/>
      <c r="F122" s="253"/>
      <c r="G122" s="253"/>
      <c r="H122" s="25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" customHeight="1">
      <c r="A123" s="250"/>
      <c r="B123" s="251"/>
      <c r="C123" s="251"/>
      <c r="D123" s="251"/>
      <c r="E123" s="252"/>
      <c r="F123" s="253"/>
      <c r="G123" s="253"/>
      <c r="H123" s="25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" customHeight="1">
      <c r="A124" s="250"/>
      <c r="B124" s="251"/>
      <c r="C124" s="251"/>
      <c r="D124" s="251"/>
      <c r="E124" s="252"/>
      <c r="F124" s="253"/>
      <c r="G124" s="253"/>
      <c r="H124" s="25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" customHeight="1">
      <c r="A125" s="250"/>
      <c r="B125" s="251"/>
      <c r="C125" s="251"/>
      <c r="D125" s="251"/>
      <c r="E125" s="252"/>
      <c r="F125" s="253"/>
      <c r="G125" s="253"/>
      <c r="H125" s="25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" customHeight="1">
      <c r="A126" s="250"/>
      <c r="B126" s="251"/>
      <c r="C126" s="251"/>
      <c r="D126" s="251"/>
      <c r="E126" s="252"/>
      <c r="F126" s="253"/>
      <c r="G126" s="253"/>
      <c r="H126" s="25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" customHeight="1">
      <c r="A127" s="250"/>
      <c r="B127" s="251"/>
      <c r="C127" s="251"/>
      <c r="D127" s="251"/>
      <c r="E127" s="252"/>
      <c r="F127" s="253"/>
      <c r="G127" s="253"/>
      <c r="H127" s="25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" customHeight="1">
      <c r="A128" s="250"/>
      <c r="B128" s="251"/>
      <c r="C128" s="251"/>
      <c r="D128" s="251"/>
      <c r="E128" s="252"/>
      <c r="F128" s="253"/>
      <c r="G128" s="253"/>
      <c r="H128" s="25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" customHeight="1">
      <c r="A129" s="250"/>
      <c r="B129" s="251"/>
      <c r="C129" s="251"/>
      <c r="D129" s="251"/>
      <c r="E129" s="252"/>
      <c r="F129" s="253"/>
      <c r="G129" s="253"/>
      <c r="H129" s="25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" customHeight="1">
      <c r="A130" s="250"/>
      <c r="B130" s="251"/>
      <c r="C130" s="251"/>
      <c r="D130" s="251"/>
      <c r="E130" s="252"/>
      <c r="F130" s="253"/>
      <c r="G130" s="253"/>
      <c r="H130" s="25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" customHeight="1">
      <c r="A131" s="250"/>
      <c r="B131" s="251"/>
      <c r="C131" s="251"/>
      <c r="D131" s="251"/>
      <c r="E131" s="252"/>
      <c r="F131" s="253"/>
      <c r="G131" s="253"/>
      <c r="H131" s="25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" customHeight="1">
      <c r="A132" s="250"/>
      <c r="B132" s="251"/>
      <c r="C132" s="251"/>
      <c r="D132" s="251"/>
      <c r="E132" s="252"/>
      <c r="F132" s="253"/>
      <c r="G132" s="253"/>
      <c r="H132" s="25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" customHeight="1">
      <c r="A133" s="250"/>
      <c r="B133" s="251"/>
      <c r="C133" s="251"/>
      <c r="D133" s="251"/>
      <c r="E133" s="252"/>
      <c r="F133" s="253"/>
      <c r="G133" s="253"/>
      <c r="H133" s="25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" customHeight="1">
      <c r="A134" s="250"/>
      <c r="B134" s="251"/>
      <c r="C134" s="251"/>
      <c r="D134" s="251"/>
      <c r="E134" s="252"/>
      <c r="F134" s="253"/>
      <c r="G134" s="253"/>
      <c r="H134" s="25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" customHeight="1">
      <c r="A135" s="250"/>
      <c r="B135" s="251"/>
      <c r="C135" s="251"/>
      <c r="D135" s="251"/>
      <c r="E135" s="252"/>
      <c r="F135" s="253"/>
      <c r="G135" s="253"/>
      <c r="H135" s="25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" customHeight="1">
      <c r="A136" s="250"/>
      <c r="B136" s="251"/>
      <c r="C136" s="251"/>
      <c r="D136" s="251"/>
      <c r="E136" s="252"/>
      <c r="F136" s="253"/>
      <c r="G136" s="253"/>
      <c r="H136" s="25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" customHeight="1">
      <c r="A137" s="250"/>
      <c r="B137" s="251"/>
      <c r="C137" s="251"/>
      <c r="D137" s="251"/>
      <c r="E137" s="252"/>
      <c r="F137" s="253"/>
      <c r="G137" s="253"/>
      <c r="H137" s="25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" customHeight="1">
      <c r="A138" s="250"/>
      <c r="B138" s="251"/>
      <c r="C138" s="251"/>
      <c r="D138" s="251"/>
      <c r="E138" s="252"/>
      <c r="F138" s="253"/>
      <c r="G138" s="253"/>
      <c r="H138" s="25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" customHeight="1">
      <c r="A139" s="250"/>
      <c r="B139" s="251"/>
      <c r="C139" s="251"/>
      <c r="D139" s="251"/>
      <c r="E139" s="252"/>
      <c r="F139" s="253"/>
      <c r="G139" s="253"/>
      <c r="H139" s="25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" customHeight="1">
      <c r="A140" s="250"/>
      <c r="B140" s="251"/>
      <c r="C140" s="251"/>
      <c r="D140" s="251"/>
      <c r="E140" s="252"/>
      <c r="F140" s="253"/>
      <c r="G140" s="253"/>
      <c r="H140" s="25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" customHeight="1">
      <c r="A141" s="250"/>
      <c r="B141" s="251"/>
      <c r="C141" s="251"/>
      <c r="D141" s="251"/>
      <c r="E141" s="252"/>
      <c r="F141" s="253"/>
      <c r="G141" s="253"/>
      <c r="H141" s="25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" customHeight="1">
      <c r="A142" s="250"/>
      <c r="B142" s="251"/>
      <c r="C142" s="251"/>
      <c r="D142" s="251"/>
      <c r="E142" s="252"/>
      <c r="F142" s="253"/>
      <c r="G142" s="253"/>
      <c r="H142" s="25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" customHeight="1">
      <c r="A143" s="250"/>
      <c r="B143" s="251"/>
      <c r="C143" s="251"/>
      <c r="D143" s="251"/>
      <c r="E143" s="252"/>
      <c r="F143" s="253"/>
      <c r="G143" s="253"/>
      <c r="H143" s="25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" customHeight="1">
      <c r="A144" s="250"/>
      <c r="B144" s="251"/>
      <c r="C144" s="251"/>
      <c r="D144" s="251"/>
      <c r="E144" s="252"/>
      <c r="F144" s="253"/>
      <c r="G144" s="253"/>
      <c r="H144" s="25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" customHeight="1">
      <c r="A145" s="250"/>
      <c r="B145" s="251"/>
      <c r="C145" s="251"/>
      <c r="D145" s="251"/>
      <c r="E145" s="252"/>
      <c r="F145" s="253"/>
      <c r="G145" s="253"/>
      <c r="H145" s="25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" customHeight="1">
      <c r="A146" s="250"/>
      <c r="B146" s="251"/>
      <c r="C146" s="251"/>
      <c r="D146" s="251"/>
      <c r="E146" s="252"/>
      <c r="F146" s="253"/>
      <c r="G146" s="253"/>
      <c r="H146" s="25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" customHeight="1">
      <c r="A147" s="250"/>
      <c r="B147" s="251"/>
      <c r="C147" s="251"/>
      <c r="D147" s="251"/>
      <c r="E147" s="252"/>
      <c r="F147" s="253"/>
      <c r="G147" s="253"/>
      <c r="H147" s="25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" customHeight="1">
      <c r="A148" s="250"/>
      <c r="B148" s="251"/>
      <c r="C148" s="251"/>
      <c r="D148" s="251"/>
      <c r="E148" s="252"/>
      <c r="F148" s="253"/>
      <c r="G148" s="253"/>
      <c r="H148" s="25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" customHeight="1">
      <c r="A149" s="250"/>
      <c r="B149" s="251"/>
      <c r="C149" s="251"/>
      <c r="D149" s="251"/>
      <c r="E149" s="252"/>
      <c r="F149" s="253"/>
      <c r="G149" s="253"/>
      <c r="H149" s="25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" customHeight="1">
      <c r="A150" s="250"/>
      <c r="B150" s="251"/>
      <c r="C150" s="251"/>
      <c r="D150" s="251"/>
      <c r="E150" s="252"/>
      <c r="F150" s="253"/>
      <c r="G150" s="253"/>
      <c r="H150" s="25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" customHeight="1">
      <c r="A151" s="250"/>
      <c r="B151" s="251"/>
      <c r="C151" s="251"/>
      <c r="D151" s="251"/>
      <c r="E151" s="252"/>
      <c r="F151" s="253"/>
      <c r="G151" s="253"/>
      <c r="H151" s="25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" customHeight="1">
      <c r="A152" s="250"/>
      <c r="B152" s="251"/>
      <c r="C152" s="251"/>
      <c r="D152" s="251"/>
      <c r="E152" s="252"/>
      <c r="F152" s="253"/>
      <c r="G152" s="253"/>
      <c r="H152" s="25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250"/>
      <c r="B153" s="251"/>
      <c r="C153" s="251"/>
      <c r="D153" s="251"/>
      <c r="E153" s="252"/>
      <c r="F153" s="253"/>
      <c r="G153" s="253"/>
      <c r="H153" s="25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250"/>
      <c r="B154" s="251"/>
      <c r="C154" s="251"/>
      <c r="D154" s="251"/>
      <c r="E154" s="252"/>
      <c r="F154" s="253"/>
      <c r="G154" s="253"/>
      <c r="H154" s="25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250"/>
      <c r="B155" s="251"/>
      <c r="C155" s="251"/>
      <c r="D155" s="251"/>
      <c r="E155" s="252"/>
      <c r="F155" s="253"/>
      <c r="G155" s="253"/>
      <c r="H155" s="25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250"/>
      <c r="B156" s="251"/>
      <c r="C156" s="251"/>
      <c r="D156" s="251"/>
      <c r="E156" s="252"/>
      <c r="F156" s="253"/>
      <c r="G156" s="253"/>
      <c r="H156" s="25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250"/>
      <c r="B157" s="251"/>
      <c r="C157" s="251"/>
      <c r="D157" s="251"/>
      <c r="E157" s="252"/>
      <c r="F157" s="253"/>
      <c r="G157" s="253"/>
      <c r="H157" s="25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250"/>
      <c r="B158" s="251"/>
      <c r="C158" s="251"/>
      <c r="D158" s="251"/>
      <c r="E158" s="252"/>
      <c r="F158" s="253"/>
      <c r="G158" s="253"/>
      <c r="H158" s="25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250"/>
      <c r="B159" s="251"/>
      <c r="C159" s="251"/>
      <c r="D159" s="251"/>
      <c r="E159" s="252"/>
      <c r="F159" s="253"/>
      <c r="G159" s="253"/>
      <c r="H159" s="25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250"/>
      <c r="B160" s="251"/>
      <c r="C160" s="251"/>
      <c r="D160" s="251"/>
      <c r="E160" s="252"/>
      <c r="F160" s="253"/>
      <c r="G160" s="253"/>
      <c r="H160" s="25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250"/>
      <c r="B161" s="251"/>
      <c r="C161" s="251"/>
      <c r="D161" s="251"/>
      <c r="E161" s="252"/>
      <c r="F161" s="253"/>
      <c r="G161" s="253"/>
      <c r="H161" s="25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250"/>
      <c r="B162" s="251"/>
      <c r="C162" s="251"/>
      <c r="D162" s="251"/>
      <c r="E162" s="252"/>
      <c r="F162" s="253"/>
      <c r="G162" s="253"/>
      <c r="H162" s="25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250"/>
      <c r="B163" s="251"/>
      <c r="C163" s="251"/>
      <c r="D163" s="251"/>
      <c r="E163" s="252"/>
      <c r="F163" s="253"/>
      <c r="G163" s="253"/>
      <c r="H163" s="25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250"/>
      <c r="B164" s="251"/>
      <c r="C164" s="251"/>
      <c r="D164" s="251"/>
      <c r="E164" s="252"/>
      <c r="F164" s="253"/>
      <c r="G164" s="253"/>
      <c r="H164" s="25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250"/>
      <c r="B165" s="251"/>
      <c r="C165" s="251"/>
      <c r="D165" s="251"/>
      <c r="E165" s="252"/>
      <c r="F165" s="253"/>
      <c r="G165" s="253"/>
      <c r="H165" s="25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250"/>
      <c r="B166" s="251"/>
      <c r="C166" s="251"/>
      <c r="D166" s="251"/>
      <c r="E166" s="252"/>
      <c r="F166" s="253"/>
      <c r="G166" s="253"/>
      <c r="H166" s="25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250"/>
      <c r="B167" s="251"/>
      <c r="C167" s="251"/>
      <c r="D167" s="251"/>
      <c r="E167" s="252"/>
      <c r="F167" s="253"/>
      <c r="G167" s="253"/>
      <c r="H167" s="25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250"/>
      <c r="B168" s="251"/>
      <c r="C168" s="251"/>
      <c r="D168" s="251"/>
      <c r="E168" s="252"/>
      <c r="F168" s="253"/>
      <c r="G168" s="253"/>
      <c r="H168" s="25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250"/>
      <c r="B169" s="251"/>
      <c r="C169" s="251"/>
      <c r="D169" s="251"/>
      <c r="E169" s="252"/>
      <c r="F169" s="253"/>
      <c r="G169" s="253"/>
      <c r="H169" s="25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250"/>
      <c r="B170" s="251"/>
      <c r="C170" s="251"/>
      <c r="D170" s="251"/>
      <c r="E170" s="252"/>
      <c r="F170" s="253"/>
      <c r="G170" s="253"/>
      <c r="H170" s="25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250"/>
      <c r="B171" s="251"/>
      <c r="C171" s="251"/>
      <c r="D171" s="251"/>
      <c r="E171" s="252"/>
      <c r="F171" s="253"/>
      <c r="G171" s="253"/>
      <c r="H171" s="25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250"/>
      <c r="B172" s="251"/>
      <c r="C172" s="251"/>
      <c r="D172" s="251"/>
      <c r="E172" s="252"/>
      <c r="F172" s="253"/>
      <c r="G172" s="253"/>
      <c r="H172" s="25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250"/>
      <c r="B173" s="251"/>
      <c r="C173" s="251"/>
      <c r="D173" s="251"/>
      <c r="E173" s="252"/>
      <c r="F173" s="253"/>
      <c r="G173" s="253"/>
      <c r="H173" s="25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250"/>
      <c r="B174" s="251"/>
      <c r="C174" s="251"/>
      <c r="D174" s="251"/>
      <c r="E174" s="252"/>
      <c r="F174" s="253"/>
      <c r="G174" s="253"/>
      <c r="H174" s="25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250"/>
      <c r="B175" s="251"/>
      <c r="C175" s="251"/>
      <c r="D175" s="251"/>
      <c r="E175" s="252"/>
      <c r="F175" s="253"/>
      <c r="G175" s="253"/>
      <c r="H175" s="25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250"/>
      <c r="B176" s="251"/>
      <c r="C176" s="251"/>
      <c r="D176" s="251"/>
      <c r="E176" s="252"/>
      <c r="F176" s="253"/>
      <c r="G176" s="253"/>
      <c r="H176" s="25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250"/>
      <c r="B177" s="251"/>
      <c r="C177" s="251"/>
      <c r="D177" s="251"/>
      <c r="E177" s="252"/>
      <c r="F177" s="253"/>
      <c r="G177" s="253"/>
      <c r="H177" s="25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250"/>
      <c r="B178" s="251"/>
      <c r="C178" s="251"/>
      <c r="D178" s="251"/>
      <c r="E178" s="252"/>
      <c r="F178" s="253"/>
      <c r="G178" s="253"/>
      <c r="H178" s="25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250"/>
      <c r="B179" s="251"/>
      <c r="C179" s="251"/>
      <c r="D179" s="251"/>
      <c r="E179" s="252"/>
      <c r="F179" s="253"/>
      <c r="G179" s="253"/>
      <c r="H179" s="25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250"/>
      <c r="B180" s="251"/>
      <c r="C180" s="251"/>
      <c r="D180" s="251"/>
      <c r="E180" s="252"/>
      <c r="F180" s="253"/>
      <c r="G180" s="253"/>
      <c r="H180" s="25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250"/>
      <c r="B181" s="251"/>
      <c r="C181" s="251"/>
      <c r="D181" s="251"/>
      <c r="E181" s="252"/>
      <c r="F181" s="253"/>
      <c r="G181" s="253"/>
      <c r="H181" s="25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250"/>
      <c r="B182" s="251"/>
      <c r="C182" s="251"/>
      <c r="D182" s="251"/>
      <c r="E182" s="252"/>
      <c r="F182" s="253"/>
      <c r="G182" s="253"/>
      <c r="H182" s="25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250"/>
      <c r="B183" s="251"/>
      <c r="C183" s="251"/>
      <c r="D183" s="251"/>
      <c r="E183" s="252"/>
      <c r="F183" s="253"/>
      <c r="G183" s="253"/>
      <c r="H183" s="25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250"/>
      <c r="B184" s="251"/>
      <c r="C184" s="251"/>
      <c r="D184" s="251"/>
      <c r="E184" s="252"/>
      <c r="F184" s="253"/>
      <c r="G184" s="253"/>
      <c r="H184" s="25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250"/>
      <c r="B185" s="251"/>
      <c r="C185" s="251"/>
      <c r="D185" s="251"/>
      <c r="E185" s="252"/>
      <c r="F185" s="253"/>
      <c r="G185" s="253"/>
      <c r="H185" s="25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250"/>
      <c r="B186" s="251"/>
      <c r="C186" s="251"/>
      <c r="D186" s="251"/>
      <c r="E186" s="252"/>
      <c r="F186" s="253"/>
      <c r="G186" s="253"/>
      <c r="H186" s="25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250"/>
      <c r="B187" s="251"/>
      <c r="C187" s="251"/>
      <c r="D187" s="251"/>
      <c r="E187" s="252"/>
      <c r="F187" s="253"/>
      <c r="G187" s="253"/>
      <c r="H187" s="25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250"/>
      <c r="B188" s="251"/>
      <c r="C188" s="251"/>
      <c r="D188" s="251"/>
      <c r="E188" s="252"/>
      <c r="F188" s="253"/>
      <c r="G188" s="253"/>
      <c r="H188" s="25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250"/>
      <c r="B189" s="251"/>
      <c r="C189" s="251"/>
      <c r="D189" s="251"/>
      <c r="E189" s="252"/>
      <c r="F189" s="253"/>
      <c r="G189" s="253"/>
      <c r="H189" s="25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250"/>
      <c r="B190" s="251"/>
      <c r="C190" s="251"/>
      <c r="D190" s="251"/>
      <c r="E190" s="252"/>
      <c r="F190" s="253"/>
      <c r="G190" s="253"/>
      <c r="H190" s="25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250"/>
      <c r="B191" s="251"/>
      <c r="C191" s="251"/>
      <c r="D191" s="251"/>
      <c r="E191" s="252"/>
      <c r="F191" s="253"/>
      <c r="G191" s="253"/>
      <c r="H191" s="25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250"/>
      <c r="B192" s="251"/>
      <c r="C192" s="251"/>
      <c r="D192" s="251"/>
      <c r="E192" s="252"/>
      <c r="F192" s="253"/>
      <c r="G192" s="253"/>
      <c r="H192" s="25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250"/>
      <c r="B193" s="251"/>
      <c r="C193" s="251"/>
      <c r="D193" s="251"/>
      <c r="E193" s="252"/>
      <c r="F193" s="253"/>
      <c r="G193" s="253"/>
      <c r="H193" s="25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250"/>
      <c r="B194" s="251"/>
      <c r="C194" s="251"/>
      <c r="D194" s="251"/>
      <c r="E194" s="252"/>
      <c r="F194" s="253"/>
      <c r="G194" s="253"/>
      <c r="H194" s="25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250"/>
      <c r="B195" s="251"/>
      <c r="C195" s="251"/>
      <c r="D195" s="251"/>
      <c r="E195" s="252"/>
      <c r="F195" s="253"/>
      <c r="G195" s="253"/>
      <c r="H195" s="25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250"/>
      <c r="B196" s="251"/>
      <c r="C196" s="251"/>
      <c r="D196" s="251"/>
      <c r="E196" s="252"/>
      <c r="F196" s="253"/>
      <c r="G196" s="253"/>
      <c r="H196" s="25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250"/>
      <c r="B197" s="251"/>
      <c r="C197" s="251"/>
      <c r="D197" s="251"/>
      <c r="E197" s="252"/>
      <c r="F197" s="253"/>
      <c r="G197" s="253"/>
      <c r="H197" s="25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250"/>
      <c r="B198" s="251"/>
      <c r="C198" s="251"/>
      <c r="D198" s="251"/>
      <c r="E198" s="252"/>
      <c r="F198" s="253"/>
      <c r="G198" s="253"/>
      <c r="H198" s="25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250"/>
      <c r="B199" s="251"/>
      <c r="C199" s="251"/>
      <c r="D199" s="251"/>
      <c r="E199" s="252"/>
      <c r="F199" s="253"/>
      <c r="G199" s="253"/>
      <c r="H199" s="25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250"/>
      <c r="B200" s="251"/>
      <c r="C200" s="251"/>
      <c r="D200" s="251"/>
      <c r="E200" s="252"/>
      <c r="F200" s="253"/>
      <c r="G200" s="253"/>
      <c r="H200" s="25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250"/>
      <c r="B201" s="251"/>
      <c r="C201" s="251"/>
      <c r="D201" s="251"/>
      <c r="E201" s="252"/>
      <c r="F201" s="253"/>
      <c r="G201" s="253"/>
      <c r="H201" s="25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250"/>
      <c r="B202" s="251"/>
      <c r="C202" s="251"/>
      <c r="D202" s="251"/>
      <c r="E202" s="252"/>
      <c r="F202" s="253"/>
      <c r="G202" s="253"/>
      <c r="H202" s="25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250"/>
      <c r="B203" s="251"/>
      <c r="C203" s="251"/>
      <c r="D203" s="251"/>
      <c r="E203" s="252"/>
      <c r="F203" s="253"/>
      <c r="G203" s="253"/>
      <c r="H203" s="25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250"/>
      <c r="B204" s="251"/>
      <c r="C204" s="251"/>
      <c r="D204" s="251"/>
      <c r="E204" s="252"/>
      <c r="F204" s="253"/>
      <c r="G204" s="253"/>
      <c r="H204" s="25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250"/>
      <c r="B205" s="251"/>
      <c r="C205" s="251"/>
      <c r="D205" s="251"/>
      <c r="E205" s="252"/>
      <c r="F205" s="253"/>
      <c r="G205" s="253"/>
      <c r="H205" s="25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250"/>
      <c r="B206" s="251"/>
      <c r="C206" s="251"/>
      <c r="D206" s="251"/>
      <c r="E206" s="252"/>
      <c r="F206" s="253"/>
      <c r="G206" s="253"/>
      <c r="H206" s="25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250"/>
      <c r="B207" s="251"/>
      <c r="C207" s="251"/>
      <c r="D207" s="251"/>
      <c r="E207" s="252"/>
      <c r="F207" s="253"/>
      <c r="G207" s="253"/>
      <c r="H207" s="25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250"/>
      <c r="B208" s="251"/>
      <c r="C208" s="251"/>
      <c r="D208" s="251"/>
      <c r="E208" s="252"/>
      <c r="F208" s="253"/>
      <c r="G208" s="253"/>
      <c r="H208" s="25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250"/>
      <c r="B209" s="251"/>
      <c r="C209" s="251"/>
      <c r="D209" s="251"/>
      <c r="E209" s="252"/>
      <c r="F209" s="253"/>
      <c r="G209" s="253"/>
      <c r="H209" s="25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250"/>
      <c r="B210" s="251"/>
      <c r="C210" s="251"/>
      <c r="D210" s="251"/>
      <c r="E210" s="252"/>
      <c r="F210" s="253"/>
      <c r="G210" s="253"/>
      <c r="H210" s="25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250"/>
      <c r="B211" s="251"/>
      <c r="C211" s="251"/>
      <c r="D211" s="251"/>
      <c r="E211" s="252"/>
      <c r="F211" s="253"/>
      <c r="G211" s="253"/>
      <c r="H211" s="25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250"/>
      <c r="B212" s="251"/>
      <c r="C212" s="251"/>
      <c r="D212" s="251"/>
      <c r="E212" s="252"/>
      <c r="F212" s="253"/>
      <c r="G212" s="253"/>
      <c r="H212" s="25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250"/>
      <c r="B213" s="251"/>
      <c r="C213" s="251"/>
      <c r="D213" s="251"/>
      <c r="E213" s="252"/>
      <c r="F213" s="253"/>
      <c r="G213" s="253"/>
      <c r="H213" s="25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250"/>
      <c r="B214" s="251"/>
      <c r="C214" s="251"/>
      <c r="D214" s="251"/>
      <c r="E214" s="252"/>
      <c r="F214" s="253"/>
      <c r="G214" s="253"/>
      <c r="H214" s="25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250"/>
      <c r="B215" s="251"/>
      <c r="C215" s="251"/>
      <c r="D215" s="251"/>
      <c r="E215" s="252"/>
      <c r="F215" s="253"/>
      <c r="G215" s="253"/>
      <c r="H215" s="25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250"/>
      <c r="B216" s="251"/>
      <c r="C216" s="251"/>
      <c r="D216" s="251"/>
      <c r="E216" s="252"/>
      <c r="F216" s="253"/>
      <c r="G216" s="253"/>
      <c r="H216" s="25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250"/>
      <c r="B217" s="251"/>
      <c r="C217" s="251"/>
      <c r="D217" s="251"/>
      <c r="E217" s="252"/>
      <c r="F217" s="253"/>
      <c r="G217" s="253"/>
      <c r="H217" s="25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250"/>
      <c r="B218" s="251"/>
      <c r="C218" s="251"/>
      <c r="D218" s="251"/>
      <c r="E218" s="252"/>
      <c r="F218" s="253"/>
      <c r="G218" s="253"/>
      <c r="H218" s="25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250"/>
      <c r="B219" s="251"/>
      <c r="C219" s="251"/>
      <c r="D219" s="251"/>
      <c r="E219" s="252"/>
      <c r="F219" s="253"/>
      <c r="G219" s="253"/>
      <c r="H219" s="25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250"/>
      <c r="B220" s="251"/>
      <c r="C220" s="251"/>
      <c r="D220" s="251"/>
      <c r="E220" s="252"/>
      <c r="F220" s="253"/>
      <c r="G220" s="253"/>
      <c r="H220" s="25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250"/>
      <c r="B221" s="251"/>
      <c r="C221" s="251"/>
      <c r="D221" s="251"/>
      <c r="E221" s="252"/>
      <c r="F221" s="253"/>
      <c r="G221" s="253"/>
      <c r="H221" s="25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250"/>
      <c r="B222" s="251"/>
      <c r="C222" s="251"/>
      <c r="D222" s="251"/>
      <c r="E222" s="252"/>
      <c r="F222" s="253"/>
      <c r="G222" s="253"/>
      <c r="H222" s="25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250"/>
      <c r="B223" s="251"/>
      <c r="C223" s="251"/>
      <c r="D223" s="251"/>
      <c r="E223" s="252"/>
      <c r="F223" s="253"/>
      <c r="G223" s="253"/>
      <c r="H223" s="25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250"/>
      <c r="B224" s="251"/>
      <c r="C224" s="251"/>
      <c r="D224" s="251"/>
      <c r="E224" s="252"/>
      <c r="F224" s="253"/>
      <c r="G224" s="253"/>
      <c r="H224" s="25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250"/>
      <c r="B225" s="251"/>
      <c r="C225" s="251"/>
      <c r="D225" s="251"/>
      <c r="E225" s="252"/>
      <c r="F225" s="253"/>
      <c r="G225" s="253"/>
      <c r="H225" s="25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250"/>
      <c r="B226" s="251"/>
      <c r="C226" s="251"/>
      <c r="D226" s="251"/>
      <c r="E226" s="252"/>
      <c r="F226" s="253"/>
      <c r="G226" s="253"/>
      <c r="H226" s="25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250"/>
      <c r="B227" s="251"/>
      <c r="C227" s="251"/>
      <c r="D227" s="251"/>
      <c r="E227" s="252"/>
      <c r="F227" s="253"/>
      <c r="G227" s="253"/>
      <c r="H227" s="25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250"/>
      <c r="B228" s="251"/>
      <c r="C228" s="251"/>
      <c r="D228" s="251"/>
      <c r="E228" s="252"/>
      <c r="F228" s="253"/>
      <c r="G228" s="253"/>
      <c r="H228" s="25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250"/>
      <c r="B229" s="251"/>
      <c r="C229" s="251"/>
      <c r="D229" s="251"/>
      <c r="E229" s="252"/>
      <c r="F229" s="253"/>
      <c r="G229" s="253"/>
      <c r="H229" s="25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250"/>
      <c r="B230" s="251"/>
      <c r="C230" s="251"/>
      <c r="D230" s="251"/>
      <c r="E230" s="252"/>
      <c r="F230" s="253"/>
      <c r="G230" s="253"/>
      <c r="H230" s="25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250"/>
      <c r="B231" s="251"/>
      <c r="C231" s="251"/>
      <c r="D231" s="251"/>
      <c r="E231" s="252"/>
      <c r="F231" s="253"/>
      <c r="G231" s="253"/>
      <c r="H231" s="25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250"/>
      <c r="B232" s="251"/>
      <c r="C232" s="251"/>
      <c r="D232" s="251"/>
      <c r="E232" s="252"/>
      <c r="F232" s="253"/>
      <c r="G232" s="253"/>
      <c r="H232" s="25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250"/>
      <c r="B233" s="251"/>
      <c r="C233" s="251"/>
      <c r="D233" s="251"/>
      <c r="E233" s="252"/>
      <c r="F233" s="253"/>
      <c r="G233" s="253"/>
      <c r="H233" s="25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250"/>
      <c r="B234" s="251"/>
      <c r="C234" s="251"/>
      <c r="D234" s="251"/>
      <c r="E234" s="252"/>
      <c r="F234" s="253"/>
      <c r="G234" s="253"/>
      <c r="H234" s="25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250"/>
      <c r="B235" s="251"/>
      <c r="C235" s="251"/>
      <c r="D235" s="251"/>
      <c r="E235" s="252"/>
      <c r="F235" s="253"/>
      <c r="G235" s="253"/>
      <c r="H235" s="25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250"/>
      <c r="B236" s="251"/>
      <c r="C236" s="251"/>
      <c r="D236" s="251"/>
      <c r="E236" s="252"/>
      <c r="F236" s="253"/>
      <c r="G236" s="253"/>
      <c r="H236" s="25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250"/>
      <c r="B237" s="251"/>
      <c r="C237" s="251"/>
      <c r="D237" s="251"/>
      <c r="E237" s="252"/>
      <c r="F237" s="253"/>
      <c r="G237" s="253"/>
      <c r="H237" s="25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250"/>
      <c r="B238" s="251"/>
      <c r="C238" s="251"/>
      <c r="D238" s="251"/>
      <c r="E238" s="252"/>
      <c r="F238" s="253"/>
      <c r="G238" s="253"/>
      <c r="H238" s="25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250"/>
      <c r="B239" s="251"/>
      <c r="C239" s="251"/>
      <c r="D239" s="251"/>
      <c r="E239" s="252"/>
      <c r="F239" s="253"/>
      <c r="G239" s="253"/>
      <c r="H239" s="25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250"/>
      <c r="B240" s="251"/>
      <c r="C240" s="251"/>
      <c r="D240" s="251"/>
      <c r="E240" s="252"/>
      <c r="F240" s="253"/>
      <c r="G240" s="253"/>
      <c r="H240" s="25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250"/>
      <c r="B241" s="251"/>
      <c r="C241" s="251"/>
      <c r="D241" s="251"/>
      <c r="E241" s="252"/>
      <c r="F241" s="253"/>
      <c r="G241" s="253"/>
      <c r="H241" s="25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250"/>
      <c r="B242" s="251"/>
      <c r="C242" s="251"/>
      <c r="D242" s="251"/>
      <c r="E242" s="252"/>
      <c r="F242" s="253"/>
      <c r="G242" s="253"/>
      <c r="H242" s="25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250"/>
      <c r="B243" s="251"/>
      <c r="C243" s="251"/>
      <c r="D243" s="251"/>
      <c r="E243" s="252"/>
      <c r="F243" s="253"/>
      <c r="G243" s="253"/>
      <c r="H243" s="25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250"/>
      <c r="B244" s="251"/>
      <c r="C244" s="251"/>
      <c r="D244" s="251"/>
      <c r="E244" s="252"/>
      <c r="F244" s="253"/>
      <c r="G244" s="253"/>
      <c r="H244" s="25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250"/>
      <c r="B245" s="251"/>
      <c r="C245" s="251"/>
      <c r="D245" s="251"/>
      <c r="E245" s="252"/>
      <c r="F245" s="253"/>
      <c r="G245" s="253"/>
      <c r="H245" s="25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250"/>
      <c r="B246" s="251"/>
      <c r="C246" s="251"/>
      <c r="D246" s="251"/>
      <c r="E246" s="252"/>
      <c r="F246" s="253"/>
      <c r="G246" s="253"/>
      <c r="H246" s="25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250"/>
      <c r="B247" s="251"/>
      <c r="C247" s="251"/>
      <c r="D247" s="251"/>
      <c r="E247" s="252"/>
      <c r="F247" s="253"/>
      <c r="G247" s="253"/>
      <c r="H247" s="25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250"/>
      <c r="B248" s="251"/>
      <c r="C248" s="251"/>
      <c r="D248" s="251"/>
      <c r="E248" s="252"/>
      <c r="F248" s="253"/>
      <c r="G248" s="253"/>
      <c r="H248" s="25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250"/>
      <c r="B249" s="251"/>
      <c r="C249" s="251"/>
      <c r="D249" s="251"/>
      <c r="E249" s="252"/>
      <c r="F249" s="253"/>
      <c r="G249" s="253"/>
      <c r="H249" s="25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250"/>
      <c r="B250" s="251"/>
      <c r="C250" s="251"/>
      <c r="D250" s="251"/>
      <c r="E250" s="252"/>
      <c r="F250" s="253"/>
      <c r="G250" s="253"/>
      <c r="H250" s="25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250"/>
      <c r="B251" s="251"/>
      <c r="C251" s="251"/>
      <c r="D251" s="251"/>
      <c r="E251" s="252"/>
      <c r="F251" s="253"/>
      <c r="G251" s="253"/>
      <c r="H251" s="25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250"/>
      <c r="B252" s="251"/>
      <c r="C252" s="251"/>
      <c r="D252" s="251"/>
      <c r="E252" s="252"/>
      <c r="F252" s="253"/>
      <c r="G252" s="253"/>
      <c r="H252" s="25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250"/>
      <c r="B253" s="251"/>
      <c r="C253" s="251"/>
      <c r="D253" s="251"/>
      <c r="E253" s="252"/>
      <c r="F253" s="253"/>
      <c r="G253" s="253"/>
      <c r="H253" s="25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250"/>
      <c r="B254" s="251"/>
      <c r="C254" s="251"/>
      <c r="D254" s="251"/>
      <c r="E254" s="252"/>
      <c r="F254" s="253"/>
      <c r="G254" s="253"/>
      <c r="H254" s="25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250"/>
      <c r="B255" s="251"/>
      <c r="C255" s="251"/>
      <c r="D255" s="251"/>
      <c r="E255" s="252"/>
      <c r="F255" s="253"/>
      <c r="G255" s="253"/>
      <c r="H255" s="25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250"/>
      <c r="B256" s="251"/>
      <c r="C256" s="251"/>
      <c r="D256" s="251"/>
      <c r="E256" s="252"/>
      <c r="F256" s="253"/>
      <c r="G256" s="253"/>
      <c r="H256" s="25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250"/>
      <c r="B257" s="251"/>
      <c r="C257" s="251"/>
      <c r="D257" s="251"/>
      <c r="E257" s="252"/>
      <c r="F257" s="253"/>
      <c r="G257" s="253"/>
      <c r="H257" s="25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250"/>
      <c r="B258" s="251"/>
      <c r="C258" s="251"/>
      <c r="D258" s="251"/>
      <c r="E258" s="252"/>
      <c r="F258" s="253"/>
      <c r="G258" s="253"/>
      <c r="H258" s="25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250"/>
      <c r="B259" s="251"/>
      <c r="C259" s="251"/>
      <c r="D259" s="251"/>
      <c r="E259" s="252"/>
      <c r="F259" s="253"/>
      <c r="G259" s="253"/>
      <c r="H259" s="25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250"/>
      <c r="B260" s="251"/>
      <c r="C260" s="251"/>
      <c r="D260" s="251"/>
      <c r="E260" s="252"/>
      <c r="F260" s="253"/>
      <c r="G260" s="253"/>
      <c r="H260" s="25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250"/>
      <c r="B261" s="251"/>
      <c r="C261" s="251"/>
      <c r="D261" s="251"/>
      <c r="E261" s="252"/>
      <c r="F261" s="253"/>
      <c r="G261" s="253"/>
      <c r="H261" s="25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250"/>
      <c r="B262" s="251"/>
      <c r="C262" s="251"/>
      <c r="D262" s="251"/>
      <c r="E262" s="252"/>
      <c r="F262" s="253"/>
      <c r="G262" s="253"/>
      <c r="H262" s="25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250"/>
      <c r="B263" s="251"/>
      <c r="C263" s="251"/>
      <c r="D263" s="251"/>
      <c r="E263" s="252"/>
      <c r="F263" s="253"/>
      <c r="G263" s="253"/>
      <c r="H263" s="25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250"/>
      <c r="B264" s="251"/>
      <c r="C264" s="251"/>
      <c r="D264" s="251"/>
      <c r="E264" s="252"/>
      <c r="F264" s="253"/>
      <c r="G264" s="253"/>
      <c r="H264" s="25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250"/>
      <c r="B265" s="251"/>
      <c r="C265" s="251"/>
      <c r="D265" s="251"/>
      <c r="E265" s="252"/>
      <c r="F265" s="253"/>
      <c r="G265" s="253"/>
      <c r="H265" s="25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250"/>
      <c r="B266" s="251"/>
      <c r="C266" s="251"/>
      <c r="D266" s="251"/>
      <c r="E266" s="252"/>
      <c r="F266" s="253"/>
      <c r="G266" s="253"/>
      <c r="H266" s="25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250"/>
      <c r="B267" s="251"/>
      <c r="C267" s="251"/>
      <c r="D267" s="251"/>
      <c r="E267" s="252"/>
      <c r="F267" s="253"/>
      <c r="G267" s="253"/>
      <c r="H267" s="25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250"/>
      <c r="B268" s="251"/>
      <c r="C268" s="251"/>
      <c r="D268" s="251"/>
      <c r="E268" s="252"/>
      <c r="F268" s="253"/>
      <c r="G268" s="253"/>
      <c r="H268" s="25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250"/>
      <c r="B269" s="251"/>
      <c r="C269" s="251"/>
      <c r="D269" s="251"/>
      <c r="E269" s="252"/>
      <c r="F269" s="253"/>
      <c r="G269" s="253"/>
      <c r="H269" s="25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250"/>
      <c r="B270" s="251"/>
      <c r="C270" s="251"/>
      <c r="D270" s="251"/>
      <c r="E270" s="252"/>
      <c r="F270" s="253"/>
      <c r="G270" s="253"/>
      <c r="H270" s="25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250"/>
      <c r="B271" s="251"/>
      <c r="C271" s="251"/>
      <c r="D271" s="251"/>
      <c r="E271" s="252"/>
      <c r="F271" s="253"/>
      <c r="G271" s="253"/>
      <c r="H271" s="25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250"/>
      <c r="B272" s="251"/>
      <c r="C272" s="251"/>
      <c r="D272" s="251"/>
      <c r="E272" s="252"/>
      <c r="F272" s="253"/>
      <c r="G272" s="253"/>
      <c r="H272" s="25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250"/>
      <c r="B273" s="251"/>
      <c r="C273" s="251"/>
      <c r="D273" s="251"/>
      <c r="E273" s="252"/>
      <c r="F273" s="253"/>
      <c r="G273" s="253"/>
      <c r="H273" s="252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250"/>
      <c r="B274" s="251"/>
      <c r="C274" s="251"/>
      <c r="D274" s="251"/>
      <c r="E274" s="252"/>
      <c r="F274" s="253"/>
      <c r="G274" s="253"/>
      <c r="H274" s="25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250"/>
      <c r="B275" s="251"/>
      <c r="C275" s="251"/>
      <c r="D275" s="251"/>
      <c r="E275" s="252"/>
      <c r="F275" s="253"/>
      <c r="G275" s="253"/>
      <c r="H275" s="25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250"/>
      <c r="B276" s="251"/>
      <c r="C276" s="251"/>
      <c r="D276" s="251"/>
      <c r="E276" s="252"/>
      <c r="F276" s="253"/>
      <c r="G276" s="253"/>
      <c r="H276" s="25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250"/>
      <c r="B277" s="251"/>
      <c r="C277" s="251"/>
      <c r="D277" s="251"/>
      <c r="E277" s="252"/>
      <c r="F277" s="253"/>
      <c r="G277" s="253"/>
      <c r="H277" s="25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250"/>
      <c r="B278" s="251"/>
      <c r="C278" s="251"/>
      <c r="D278" s="251"/>
      <c r="E278" s="252"/>
      <c r="F278" s="253"/>
      <c r="G278" s="253"/>
      <c r="H278" s="25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250"/>
      <c r="B279" s="251"/>
      <c r="C279" s="251"/>
      <c r="D279" s="251"/>
      <c r="E279" s="252"/>
      <c r="F279" s="253"/>
      <c r="G279" s="253"/>
      <c r="H279" s="25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250"/>
      <c r="B280" s="251"/>
      <c r="C280" s="251"/>
      <c r="D280" s="251"/>
      <c r="E280" s="252"/>
      <c r="F280" s="253"/>
      <c r="G280" s="253"/>
      <c r="H280" s="25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250"/>
      <c r="B281" s="251"/>
      <c r="C281" s="251"/>
      <c r="D281" s="251"/>
      <c r="E281" s="252"/>
      <c r="F281" s="253"/>
      <c r="G281" s="253"/>
      <c r="H281" s="252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250"/>
      <c r="B282" s="251"/>
      <c r="C282" s="251"/>
      <c r="D282" s="251"/>
      <c r="E282" s="252"/>
      <c r="F282" s="253"/>
      <c r="G282" s="253"/>
      <c r="H282" s="252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250"/>
      <c r="B283" s="251"/>
      <c r="C283" s="251"/>
      <c r="D283" s="251"/>
      <c r="E283" s="252"/>
      <c r="F283" s="253"/>
      <c r="G283" s="253"/>
      <c r="H283" s="252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250"/>
      <c r="B284" s="251"/>
      <c r="C284" s="251"/>
      <c r="D284" s="251"/>
      <c r="E284" s="252"/>
      <c r="F284" s="253"/>
      <c r="G284" s="253"/>
      <c r="H284" s="252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250"/>
      <c r="B285" s="251"/>
      <c r="C285" s="251"/>
      <c r="D285" s="251"/>
      <c r="E285" s="252"/>
      <c r="F285" s="253"/>
      <c r="G285" s="253"/>
      <c r="H285" s="252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250"/>
      <c r="B286" s="251"/>
      <c r="C286" s="251"/>
      <c r="D286" s="251"/>
      <c r="E286" s="252"/>
      <c r="F286" s="253"/>
      <c r="G286" s="253"/>
      <c r="H286" s="252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250"/>
      <c r="B287" s="251"/>
      <c r="C287" s="251"/>
      <c r="D287" s="251"/>
      <c r="E287" s="252"/>
      <c r="F287" s="253"/>
      <c r="G287" s="253"/>
      <c r="H287" s="252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250"/>
      <c r="B288" s="251"/>
      <c r="C288" s="251"/>
      <c r="D288" s="251"/>
      <c r="E288" s="252"/>
      <c r="F288" s="253"/>
      <c r="G288" s="253"/>
      <c r="H288" s="252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250"/>
      <c r="B289" s="251"/>
      <c r="C289" s="251"/>
      <c r="D289" s="251"/>
      <c r="E289" s="252"/>
      <c r="F289" s="253"/>
      <c r="G289" s="253"/>
      <c r="H289" s="252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250"/>
      <c r="B290" s="251"/>
      <c r="C290" s="251"/>
      <c r="D290" s="251"/>
      <c r="E290" s="252"/>
      <c r="F290" s="253"/>
      <c r="G290" s="253"/>
      <c r="H290" s="252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250"/>
      <c r="B291" s="251"/>
      <c r="C291" s="251"/>
      <c r="D291" s="251"/>
      <c r="E291" s="252"/>
      <c r="F291" s="253"/>
      <c r="G291" s="253"/>
      <c r="H291" s="252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250"/>
      <c r="B292" s="251"/>
      <c r="C292" s="251"/>
      <c r="D292" s="251"/>
      <c r="E292" s="252"/>
      <c r="F292" s="253"/>
      <c r="G292" s="253"/>
      <c r="H292" s="252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250"/>
      <c r="B293" s="251"/>
      <c r="C293" s="251"/>
      <c r="D293" s="251"/>
      <c r="E293" s="252"/>
      <c r="F293" s="253"/>
      <c r="G293" s="253"/>
      <c r="H293" s="252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250"/>
      <c r="B294" s="251"/>
      <c r="C294" s="251"/>
      <c r="D294" s="251"/>
      <c r="E294" s="252"/>
      <c r="F294" s="253"/>
      <c r="G294" s="253"/>
      <c r="H294" s="252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250"/>
      <c r="B295" s="251"/>
      <c r="C295" s="251"/>
      <c r="D295" s="251"/>
      <c r="E295" s="252"/>
      <c r="F295" s="253"/>
      <c r="G295" s="253"/>
      <c r="H295" s="252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250"/>
      <c r="B296" s="251"/>
      <c r="C296" s="251"/>
      <c r="D296" s="251"/>
      <c r="E296" s="252"/>
      <c r="F296" s="253"/>
      <c r="G296" s="253"/>
      <c r="H296" s="252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250"/>
      <c r="B297" s="251"/>
      <c r="C297" s="251"/>
      <c r="D297" s="251"/>
      <c r="E297" s="252"/>
      <c r="F297" s="253"/>
      <c r="G297" s="253"/>
      <c r="H297" s="252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250"/>
      <c r="B298" s="251"/>
      <c r="C298" s="251"/>
      <c r="D298" s="251"/>
      <c r="E298" s="252"/>
      <c r="F298" s="253"/>
      <c r="G298" s="253"/>
      <c r="H298" s="252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250"/>
      <c r="B299" s="251"/>
      <c r="C299" s="251"/>
      <c r="D299" s="251"/>
      <c r="E299" s="252"/>
      <c r="F299" s="253"/>
      <c r="G299" s="253"/>
      <c r="H299" s="252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250"/>
      <c r="B300" s="251"/>
      <c r="C300" s="251"/>
      <c r="D300" s="251"/>
      <c r="E300" s="252"/>
      <c r="F300" s="253"/>
      <c r="G300" s="253"/>
      <c r="H300" s="252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250"/>
      <c r="B301" s="251"/>
      <c r="C301" s="251"/>
      <c r="D301" s="251"/>
      <c r="E301" s="252"/>
      <c r="F301" s="253"/>
      <c r="G301" s="253"/>
      <c r="H301" s="252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250"/>
      <c r="B302" s="251"/>
      <c r="C302" s="251"/>
      <c r="D302" s="251"/>
      <c r="E302" s="252"/>
      <c r="F302" s="253"/>
      <c r="G302" s="253"/>
      <c r="H302" s="252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250"/>
      <c r="B303" s="251"/>
      <c r="C303" s="251"/>
      <c r="D303" s="251"/>
      <c r="E303" s="252"/>
      <c r="F303" s="253"/>
      <c r="G303" s="253"/>
      <c r="H303" s="252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250"/>
      <c r="B304" s="251"/>
      <c r="C304" s="251"/>
      <c r="D304" s="251"/>
      <c r="E304" s="252"/>
      <c r="F304" s="253"/>
      <c r="G304" s="253"/>
      <c r="H304" s="252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250"/>
      <c r="B305" s="251"/>
      <c r="C305" s="251"/>
      <c r="D305" s="251"/>
      <c r="E305" s="252"/>
      <c r="F305" s="253"/>
      <c r="G305" s="253"/>
      <c r="H305" s="252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250"/>
      <c r="B306" s="251"/>
      <c r="C306" s="251"/>
      <c r="D306" s="251"/>
      <c r="E306" s="252"/>
      <c r="F306" s="253"/>
      <c r="G306" s="253"/>
      <c r="H306" s="252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250"/>
      <c r="B307" s="251"/>
      <c r="C307" s="251"/>
      <c r="D307" s="251"/>
      <c r="E307" s="252"/>
      <c r="F307" s="253"/>
      <c r="G307" s="253"/>
      <c r="H307" s="252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250"/>
      <c r="B308" s="251"/>
      <c r="C308" s="251"/>
      <c r="D308" s="251"/>
      <c r="E308" s="252"/>
      <c r="F308" s="253"/>
      <c r="G308" s="253"/>
      <c r="H308" s="252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250"/>
      <c r="B309" s="251"/>
      <c r="C309" s="251"/>
      <c r="D309" s="251"/>
      <c r="E309" s="252"/>
      <c r="F309" s="253"/>
      <c r="G309" s="253"/>
      <c r="H309" s="252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250"/>
      <c r="B310" s="251"/>
      <c r="C310" s="251"/>
      <c r="D310" s="251"/>
      <c r="E310" s="252"/>
      <c r="F310" s="253"/>
      <c r="G310" s="253"/>
      <c r="H310" s="252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250"/>
      <c r="B311" s="251"/>
      <c r="C311" s="251"/>
      <c r="D311" s="251"/>
      <c r="E311" s="252"/>
      <c r="F311" s="253"/>
      <c r="G311" s="253"/>
      <c r="H311" s="252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250"/>
      <c r="B312" s="251"/>
      <c r="C312" s="251"/>
      <c r="D312" s="251"/>
      <c r="E312" s="252"/>
      <c r="F312" s="253"/>
      <c r="G312" s="253"/>
      <c r="H312" s="252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250"/>
      <c r="B313" s="251"/>
      <c r="C313" s="251"/>
      <c r="D313" s="251"/>
      <c r="E313" s="252"/>
      <c r="F313" s="253"/>
      <c r="G313" s="253"/>
      <c r="H313" s="252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250"/>
      <c r="B314" s="251"/>
      <c r="C314" s="251"/>
      <c r="D314" s="251"/>
      <c r="E314" s="252"/>
      <c r="F314" s="253"/>
      <c r="G314" s="253"/>
      <c r="H314" s="252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250"/>
      <c r="B315" s="251"/>
      <c r="C315" s="251"/>
      <c r="D315" s="251"/>
      <c r="E315" s="252"/>
      <c r="F315" s="253"/>
      <c r="G315" s="253"/>
      <c r="H315" s="252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250"/>
      <c r="B316" s="251"/>
      <c r="C316" s="251"/>
      <c r="D316" s="251"/>
      <c r="E316" s="252"/>
      <c r="F316" s="253"/>
      <c r="G316" s="253"/>
      <c r="H316" s="252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250"/>
      <c r="B317" s="251"/>
      <c r="C317" s="251"/>
      <c r="D317" s="251"/>
      <c r="E317" s="252"/>
      <c r="F317" s="253"/>
      <c r="G317" s="253"/>
      <c r="H317" s="252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250"/>
      <c r="B318" s="251"/>
      <c r="C318" s="251"/>
      <c r="D318" s="251"/>
      <c r="E318" s="252"/>
      <c r="F318" s="253"/>
      <c r="G318" s="253"/>
      <c r="H318" s="252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250"/>
      <c r="B319" s="251"/>
      <c r="C319" s="251"/>
      <c r="D319" s="251"/>
      <c r="E319" s="252"/>
      <c r="F319" s="253"/>
      <c r="G319" s="253"/>
      <c r="H319" s="252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250"/>
      <c r="B320" s="251"/>
      <c r="C320" s="251"/>
      <c r="D320" s="251"/>
      <c r="E320" s="252"/>
      <c r="F320" s="253"/>
      <c r="G320" s="253"/>
      <c r="H320" s="252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250"/>
      <c r="B321" s="251"/>
      <c r="C321" s="251"/>
      <c r="D321" s="251"/>
      <c r="E321" s="252"/>
      <c r="F321" s="253"/>
      <c r="G321" s="253"/>
      <c r="H321" s="252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250"/>
      <c r="B322" s="251"/>
      <c r="C322" s="251"/>
      <c r="D322" s="251"/>
      <c r="E322" s="252"/>
      <c r="F322" s="253"/>
      <c r="G322" s="253"/>
      <c r="H322" s="252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250"/>
      <c r="B323" s="251"/>
      <c r="C323" s="251"/>
      <c r="D323" s="251"/>
      <c r="E323" s="252"/>
      <c r="F323" s="253"/>
      <c r="G323" s="253"/>
      <c r="H323" s="252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250"/>
      <c r="B324" s="251"/>
      <c r="C324" s="251"/>
      <c r="D324" s="251"/>
      <c r="E324" s="252"/>
      <c r="F324" s="253"/>
      <c r="G324" s="253"/>
      <c r="H324" s="252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250"/>
      <c r="B325" s="251"/>
      <c r="C325" s="251"/>
      <c r="D325" s="251"/>
      <c r="E325" s="252"/>
      <c r="F325" s="253"/>
      <c r="G325" s="253"/>
      <c r="H325" s="252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250"/>
      <c r="B326" s="251"/>
      <c r="C326" s="251"/>
      <c r="D326" s="251"/>
      <c r="E326" s="252"/>
      <c r="F326" s="253"/>
      <c r="G326" s="253"/>
      <c r="H326" s="252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250"/>
      <c r="B327" s="251"/>
      <c r="C327" s="251"/>
      <c r="D327" s="251"/>
      <c r="E327" s="252"/>
      <c r="F327" s="253"/>
      <c r="G327" s="253"/>
      <c r="H327" s="252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250"/>
      <c r="B328" s="251"/>
      <c r="C328" s="251"/>
      <c r="D328" s="251"/>
      <c r="E328" s="252"/>
      <c r="F328" s="253"/>
      <c r="G328" s="253"/>
      <c r="H328" s="252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250"/>
      <c r="B329" s="251"/>
      <c r="C329" s="251"/>
      <c r="D329" s="251"/>
      <c r="E329" s="252"/>
      <c r="F329" s="253"/>
      <c r="G329" s="253"/>
      <c r="H329" s="252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250"/>
      <c r="B330" s="251"/>
      <c r="C330" s="251"/>
      <c r="D330" s="251"/>
      <c r="E330" s="252"/>
      <c r="F330" s="253"/>
      <c r="G330" s="253"/>
      <c r="H330" s="252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250"/>
      <c r="B331" s="251"/>
      <c r="C331" s="251"/>
      <c r="D331" s="251"/>
      <c r="E331" s="252"/>
      <c r="F331" s="253"/>
      <c r="G331" s="253"/>
      <c r="H331" s="252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250"/>
      <c r="B332" s="251"/>
      <c r="C332" s="251"/>
      <c r="D332" s="251"/>
      <c r="E332" s="252"/>
      <c r="F332" s="253"/>
      <c r="G332" s="253"/>
      <c r="H332" s="252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250"/>
      <c r="B333" s="251"/>
      <c r="C333" s="251"/>
      <c r="D333" s="251"/>
      <c r="E333" s="252"/>
      <c r="F333" s="253"/>
      <c r="G333" s="253"/>
      <c r="H333" s="252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250"/>
      <c r="B334" s="251"/>
      <c r="C334" s="251"/>
      <c r="D334" s="251"/>
      <c r="E334" s="252"/>
      <c r="F334" s="253"/>
      <c r="G334" s="253"/>
      <c r="H334" s="252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250"/>
      <c r="B335" s="251"/>
      <c r="C335" s="251"/>
      <c r="D335" s="251"/>
      <c r="E335" s="252"/>
      <c r="F335" s="253"/>
      <c r="G335" s="253"/>
      <c r="H335" s="252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250"/>
      <c r="B336" s="251"/>
      <c r="C336" s="251"/>
      <c r="D336" s="251"/>
      <c r="E336" s="252"/>
      <c r="F336" s="253"/>
      <c r="G336" s="253"/>
      <c r="H336" s="252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250"/>
      <c r="B337" s="251"/>
      <c r="C337" s="251"/>
      <c r="D337" s="251"/>
      <c r="E337" s="252"/>
      <c r="F337" s="253"/>
      <c r="G337" s="253"/>
      <c r="H337" s="252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250"/>
      <c r="B338" s="251"/>
      <c r="C338" s="251"/>
      <c r="D338" s="251"/>
      <c r="E338" s="252"/>
      <c r="F338" s="253"/>
      <c r="G338" s="253"/>
      <c r="H338" s="25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250"/>
      <c r="B339" s="251"/>
      <c r="C339" s="251"/>
      <c r="D339" s="251"/>
      <c r="E339" s="252"/>
      <c r="F339" s="253"/>
      <c r="G339" s="253"/>
      <c r="H339" s="25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250"/>
      <c r="B340" s="251"/>
      <c r="C340" s="251"/>
      <c r="D340" s="251"/>
      <c r="E340" s="252"/>
      <c r="F340" s="253"/>
      <c r="G340" s="253"/>
      <c r="H340" s="25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250"/>
      <c r="B341" s="251"/>
      <c r="C341" s="251"/>
      <c r="D341" s="251"/>
      <c r="E341" s="252"/>
      <c r="F341" s="253"/>
      <c r="G341" s="253"/>
      <c r="H341" s="252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250"/>
      <c r="B342" s="251"/>
      <c r="C342" s="251"/>
      <c r="D342" s="251"/>
      <c r="E342" s="252"/>
      <c r="F342" s="253"/>
      <c r="G342" s="253"/>
      <c r="H342" s="25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250"/>
      <c r="B343" s="251"/>
      <c r="C343" s="251"/>
      <c r="D343" s="251"/>
      <c r="E343" s="252"/>
      <c r="F343" s="253"/>
      <c r="G343" s="253"/>
      <c r="H343" s="25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250"/>
      <c r="B344" s="251"/>
      <c r="C344" s="251"/>
      <c r="D344" s="251"/>
      <c r="E344" s="252"/>
      <c r="F344" s="253"/>
      <c r="G344" s="253"/>
      <c r="H344" s="25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250"/>
      <c r="B345" s="251"/>
      <c r="C345" s="251"/>
      <c r="D345" s="251"/>
      <c r="E345" s="252"/>
      <c r="F345" s="253"/>
      <c r="G345" s="253"/>
      <c r="H345" s="25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250"/>
      <c r="B346" s="251"/>
      <c r="C346" s="251"/>
      <c r="D346" s="251"/>
      <c r="E346" s="252"/>
      <c r="F346" s="253"/>
      <c r="G346" s="253"/>
      <c r="H346" s="25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250"/>
      <c r="B347" s="251"/>
      <c r="C347" s="251"/>
      <c r="D347" s="251"/>
      <c r="E347" s="252"/>
      <c r="F347" s="253"/>
      <c r="G347" s="253"/>
      <c r="H347" s="25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250"/>
      <c r="B348" s="251"/>
      <c r="C348" s="251"/>
      <c r="D348" s="251"/>
      <c r="E348" s="252"/>
      <c r="F348" s="253"/>
      <c r="G348" s="253"/>
      <c r="H348" s="25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250"/>
      <c r="B349" s="251"/>
      <c r="C349" s="251"/>
      <c r="D349" s="251"/>
      <c r="E349" s="252"/>
      <c r="F349" s="253"/>
      <c r="G349" s="253"/>
      <c r="H349" s="25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250"/>
      <c r="B350" s="251"/>
      <c r="C350" s="251"/>
      <c r="D350" s="251"/>
      <c r="E350" s="252"/>
      <c r="F350" s="253"/>
      <c r="G350" s="253"/>
      <c r="H350" s="25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250"/>
      <c r="B351" s="251"/>
      <c r="C351" s="251"/>
      <c r="D351" s="251"/>
      <c r="E351" s="252"/>
      <c r="F351" s="253"/>
      <c r="G351" s="253"/>
      <c r="H351" s="25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250"/>
      <c r="B352" s="251"/>
      <c r="C352" s="251"/>
      <c r="D352" s="251"/>
      <c r="E352" s="252"/>
      <c r="F352" s="253"/>
      <c r="G352" s="253"/>
      <c r="H352" s="25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250"/>
      <c r="B353" s="251"/>
      <c r="C353" s="251"/>
      <c r="D353" s="251"/>
      <c r="E353" s="252"/>
      <c r="F353" s="253"/>
      <c r="G353" s="253"/>
      <c r="H353" s="25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250"/>
      <c r="B354" s="251"/>
      <c r="C354" s="251"/>
      <c r="D354" s="251"/>
      <c r="E354" s="252"/>
      <c r="F354" s="253"/>
      <c r="G354" s="253"/>
      <c r="H354" s="25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250"/>
      <c r="B355" s="251"/>
      <c r="C355" s="251"/>
      <c r="D355" s="251"/>
      <c r="E355" s="252"/>
      <c r="F355" s="253"/>
      <c r="G355" s="253"/>
      <c r="H355" s="25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250"/>
      <c r="B356" s="251"/>
      <c r="C356" s="251"/>
      <c r="D356" s="251"/>
      <c r="E356" s="252"/>
      <c r="F356" s="253"/>
      <c r="G356" s="253"/>
      <c r="H356" s="25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250"/>
      <c r="B357" s="251"/>
      <c r="C357" s="251"/>
      <c r="D357" s="251"/>
      <c r="E357" s="252"/>
      <c r="F357" s="253"/>
      <c r="G357" s="253"/>
      <c r="H357" s="25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250"/>
      <c r="B358" s="251"/>
      <c r="C358" s="251"/>
      <c r="D358" s="251"/>
      <c r="E358" s="252"/>
      <c r="F358" s="253"/>
      <c r="G358" s="253"/>
      <c r="H358" s="25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250"/>
      <c r="B359" s="251"/>
      <c r="C359" s="251"/>
      <c r="D359" s="251"/>
      <c r="E359" s="252"/>
      <c r="F359" s="253"/>
      <c r="G359" s="253"/>
      <c r="H359" s="25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250"/>
      <c r="B360" s="251"/>
      <c r="C360" s="251"/>
      <c r="D360" s="251"/>
      <c r="E360" s="252"/>
      <c r="F360" s="253"/>
      <c r="G360" s="253"/>
      <c r="H360" s="25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250"/>
      <c r="B361" s="251"/>
      <c r="C361" s="251"/>
      <c r="D361" s="251"/>
      <c r="E361" s="252"/>
      <c r="F361" s="253"/>
      <c r="G361" s="253"/>
      <c r="H361" s="25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250"/>
      <c r="B362" s="251"/>
      <c r="C362" s="251"/>
      <c r="D362" s="251"/>
      <c r="E362" s="252"/>
      <c r="F362" s="253"/>
      <c r="G362" s="253"/>
      <c r="H362" s="25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250"/>
      <c r="B363" s="251"/>
      <c r="C363" s="251"/>
      <c r="D363" s="251"/>
      <c r="E363" s="252"/>
      <c r="F363" s="253"/>
      <c r="G363" s="253"/>
      <c r="H363" s="25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250"/>
      <c r="B364" s="251"/>
      <c r="C364" s="251"/>
      <c r="D364" s="251"/>
      <c r="E364" s="252"/>
      <c r="F364" s="253"/>
      <c r="G364" s="253"/>
      <c r="H364" s="25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250"/>
      <c r="B365" s="251"/>
      <c r="C365" s="251"/>
      <c r="D365" s="251"/>
      <c r="E365" s="252"/>
      <c r="F365" s="253"/>
      <c r="G365" s="253"/>
      <c r="H365" s="25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250"/>
      <c r="B366" s="251"/>
      <c r="C366" s="251"/>
      <c r="D366" s="251"/>
      <c r="E366" s="252"/>
      <c r="F366" s="253"/>
      <c r="G366" s="253"/>
      <c r="H366" s="25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250"/>
      <c r="B367" s="251"/>
      <c r="C367" s="251"/>
      <c r="D367" s="251"/>
      <c r="E367" s="252"/>
      <c r="F367" s="253"/>
      <c r="G367" s="253"/>
      <c r="H367" s="25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250"/>
      <c r="B368" s="251"/>
      <c r="C368" s="251"/>
      <c r="D368" s="251"/>
      <c r="E368" s="252"/>
      <c r="F368" s="253"/>
      <c r="G368" s="253"/>
      <c r="H368" s="25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250"/>
      <c r="B369" s="251"/>
      <c r="C369" s="251"/>
      <c r="D369" s="251"/>
      <c r="E369" s="252"/>
      <c r="F369" s="253"/>
      <c r="G369" s="253"/>
      <c r="H369" s="25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250"/>
      <c r="B370" s="251"/>
      <c r="C370" s="251"/>
      <c r="D370" s="251"/>
      <c r="E370" s="252"/>
      <c r="F370" s="253"/>
      <c r="G370" s="253"/>
      <c r="H370" s="25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250"/>
      <c r="B371" s="251"/>
      <c r="C371" s="251"/>
      <c r="D371" s="251"/>
      <c r="E371" s="252"/>
      <c r="F371" s="253"/>
      <c r="G371" s="253"/>
      <c r="H371" s="25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250"/>
      <c r="B372" s="251"/>
      <c r="C372" s="251"/>
      <c r="D372" s="251"/>
      <c r="E372" s="252"/>
      <c r="F372" s="253"/>
      <c r="G372" s="253"/>
      <c r="H372" s="25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250"/>
      <c r="B373" s="251"/>
      <c r="C373" s="251"/>
      <c r="D373" s="251"/>
      <c r="E373" s="252"/>
      <c r="F373" s="253"/>
      <c r="G373" s="253"/>
      <c r="H373" s="25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250"/>
      <c r="B374" s="251"/>
      <c r="C374" s="251"/>
      <c r="D374" s="251"/>
      <c r="E374" s="252"/>
      <c r="F374" s="253"/>
      <c r="G374" s="253"/>
      <c r="H374" s="25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250"/>
      <c r="B375" s="251"/>
      <c r="C375" s="251"/>
      <c r="D375" s="251"/>
      <c r="E375" s="252"/>
      <c r="F375" s="253"/>
      <c r="G375" s="253"/>
      <c r="H375" s="25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250"/>
      <c r="B376" s="251"/>
      <c r="C376" s="251"/>
      <c r="D376" s="251"/>
      <c r="E376" s="252"/>
      <c r="F376" s="253"/>
      <c r="G376" s="253"/>
      <c r="H376" s="25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250"/>
      <c r="B377" s="251"/>
      <c r="C377" s="251"/>
      <c r="D377" s="251"/>
      <c r="E377" s="252"/>
      <c r="F377" s="253"/>
      <c r="G377" s="253"/>
      <c r="H377" s="25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250"/>
      <c r="B378" s="251"/>
      <c r="C378" s="251"/>
      <c r="D378" s="251"/>
      <c r="E378" s="252"/>
      <c r="F378" s="253"/>
      <c r="G378" s="253"/>
      <c r="H378" s="25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250"/>
      <c r="B379" s="251"/>
      <c r="C379" s="251"/>
      <c r="D379" s="251"/>
      <c r="E379" s="252"/>
      <c r="F379" s="253"/>
      <c r="G379" s="253"/>
      <c r="H379" s="25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250"/>
      <c r="B380" s="251"/>
      <c r="C380" s="251"/>
      <c r="D380" s="251"/>
      <c r="E380" s="252"/>
      <c r="F380" s="253"/>
      <c r="G380" s="253"/>
      <c r="H380" s="25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250"/>
      <c r="B381" s="251"/>
      <c r="C381" s="251"/>
      <c r="D381" s="251"/>
      <c r="E381" s="252"/>
      <c r="F381" s="253"/>
      <c r="G381" s="253"/>
      <c r="H381" s="25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250"/>
      <c r="B382" s="251"/>
      <c r="C382" s="251"/>
      <c r="D382" s="251"/>
      <c r="E382" s="252"/>
      <c r="F382" s="253"/>
      <c r="G382" s="253"/>
      <c r="H382" s="25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250"/>
      <c r="B383" s="251"/>
      <c r="C383" s="251"/>
      <c r="D383" s="251"/>
      <c r="E383" s="252"/>
      <c r="F383" s="253"/>
      <c r="G383" s="253"/>
      <c r="H383" s="25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250"/>
      <c r="B384" s="251"/>
      <c r="C384" s="251"/>
      <c r="D384" s="251"/>
      <c r="E384" s="252"/>
      <c r="F384" s="253"/>
      <c r="G384" s="253"/>
      <c r="H384" s="25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250"/>
      <c r="B385" s="251"/>
      <c r="C385" s="251"/>
      <c r="D385" s="251"/>
      <c r="E385" s="252"/>
      <c r="F385" s="253"/>
      <c r="G385" s="253"/>
      <c r="H385" s="25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250"/>
      <c r="B386" s="251"/>
      <c r="C386" s="251"/>
      <c r="D386" s="251"/>
      <c r="E386" s="252"/>
      <c r="F386" s="253"/>
      <c r="G386" s="253"/>
      <c r="H386" s="25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250"/>
      <c r="B387" s="251"/>
      <c r="C387" s="251"/>
      <c r="D387" s="251"/>
      <c r="E387" s="252"/>
      <c r="F387" s="253"/>
      <c r="G387" s="253"/>
      <c r="H387" s="25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250"/>
      <c r="B388" s="251"/>
      <c r="C388" s="251"/>
      <c r="D388" s="251"/>
      <c r="E388" s="252"/>
      <c r="F388" s="253"/>
      <c r="G388" s="253"/>
      <c r="H388" s="25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250"/>
      <c r="B389" s="251"/>
      <c r="C389" s="251"/>
      <c r="D389" s="251"/>
      <c r="E389" s="252"/>
      <c r="F389" s="253"/>
      <c r="G389" s="253"/>
      <c r="H389" s="25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250"/>
      <c r="B390" s="251"/>
      <c r="C390" s="251"/>
      <c r="D390" s="251"/>
      <c r="E390" s="252"/>
      <c r="F390" s="253"/>
      <c r="G390" s="253"/>
      <c r="H390" s="25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250"/>
      <c r="B391" s="251"/>
      <c r="C391" s="251"/>
      <c r="D391" s="251"/>
      <c r="E391" s="252"/>
      <c r="F391" s="253"/>
      <c r="G391" s="253"/>
      <c r="H391" s="25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250"/>
      <c r="B392" s="251"/>
      <c r="C392" s="251"/>
      <c r="D392" s="251"/>
      <c r="E392" s="252"/>
      <c r="F392" s="253"/>
      <c r="G392" s="253"/>
      <c r="H392" s="25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250"/>
      <c r="B393" s="251"/>
      <c r="C393" s="251"/>
      <c r="D393" s="251"/>
      <c r="E393" s="252"/>
      <c r="F393" s="253"/>
      <c r="G393" s="253"/>
      <c r="H393" s="25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250"/>
      <c r="B394" s="251"/>
      <c r="C394" s="251"/>
      <c r="D394" s="251"/>
      <c r="E394" s="252"/>
      <c r="F394" s="253"/>
      <c r="G394" s="253"/>
      <c r="H394" s="25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250"/>
      <c r="B395" s="251"/>
      <c r="C395" s="251"/>
      <c r="D395" s="251"/>
      <c r="E395" s="252"/>
      <c r="F395" s="253"/>
      <c r="G395" s="253"/>
      <c r="H395" s="25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250"/>
      <c r="B396" s="251"/>
      <c r="C396" s="251"/>
      <c r="D396" s="251"/>
      <c r="E396" s="252"/>
      <c r="F396" s="253"/>
      <c r="G396" s="253"/>
      <c r="H396" s="25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250"/>
      <c r="B397" s="251"/>
      <c r="C397" s="251"/>
      <c r="D397" s="251"/>
      <c r="E397" s="252"/>
      <c r="F397" s="253"/>
      <c r="G397" s="253"/>
      <c r="H397" s="25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250"/>
      <c r="B398" s="251"/>
      <c r="C398" s="251"/>
      <c r="D398" s="251"/>
      <c r="E398" s="252"/>
      <c r="F398" s="253"/>
      <c r="G398" s="253"/>
      <c r="H398" s="25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250"/>
      <c r="B399" s="251"/>
      <c r="C399" s="251"/>
      <c r="D399" s="251"/>
      <c r="E399" s="252"/>
      <c r="F399" s="253"/>
      <c r="G399" s="253"/>
      <c r="H399" s="25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250"/>
      <c r="B400" s="251"/>
      <c r="C400" s="251"/>
      <c r="D400" s="251"/>
      <c r="E400" s="252"/>
      <c r="F400" s="253"/>
      <c r="G400" s="253"/>
      <c r="H400" s="25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250"/>
      <c r="B401" s="251"/>
      <c r="C401" s="251"/>
      <c r="D401" s="251"/>
      <c r="E401" s="252"/>
      <c r="F401" s="253"/>
      <c r="G401" s="253"/>
      <c r="H401" s="25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250"/>
      <c r="B402" s="251"/>
      <c r="C402" s="251"/>
      <c r="D402" s="251"/>
      <c r="E402" s="252"/>
      <c r="F402" s="253"/>
      <c r="G402" s="253"/>
      <c r="H402" s="25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250"/>
      <c r="B403" s="251"/>
      <c r="C403" s="251"/>
      <c r="D403" s="251"/>
      <c r="E403" s="252"/>
      <c r="F403" s="253"/>
      <c r="G403" s="253"/>
      <c r="H403" s="25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250"/>
      <c r="B404" s="251"/>
      <c r="C404" s="251"/>
      <c r="D404" s="251"/>
      <c r="E404" s="252"/>
      <c r="F404" s="253"/>
      <c r="G404" s="253"/>
      <c r="H404" s="25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250"/>
      <c r="B405" s="251"/>
      <c r="C405" s="251"/>
      <c r="D405" s="251"/>
      <c r="E405" s="252"/>
      <c r="F405" s="253"/>
      <c r="G405" s="253"/>
      <c r="H405" s="25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250"/>
      <c r="B406" s="251"/>
      <c r="C406" s="251"/>
      <c r="D406" s="251"/>
      <c r="E406" s="252"/>
      <c r="F406" s="253"/>
      <c r="G406" s="253"/>
      <c r="H406" s="25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250"/>
      <c r="B407" s="251"/>
      <c r="C407" s="251"/>
      <c r="D407" s="251"/>
      <c r="E407" s="252"/>
      <c r="F407" s="253"/>
      <c r="G407" s="253"/>
      <c r="H407" s="25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250"/>
      <c r="B408" s="251"/>
      <c r="C408" s="251"/>
      <c r="D408" s="251"/>
      <c r="E408" s="252"/>
      <c r="F408" s="253"/>
      <c r="G408" s="253"/>
      <c r="H408" s="25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250"/>
      <c r="B409" s="251"/>
      <c r="C409" s="251"/>
      <c r="D409" s="251"/>
      <c r="E409" s="252"/>
      <c r="F409" s="253"/>
      <c r="G409" s="253"/>
      <c r="H409" s="25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250"/>
      <c r="B410" s="251"/>
      <c r="C410" s="251"/>
      <c r="D410" s="251"/>
      <c r="E410" s="252"/>
      <c r="F410" s="253"/>
      <c r="G410" s="253"/>
      <c r="H410" s="25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250"/>
      <c r="B411" s="251"/>
      <c r="C411" s="251"/>
      <c r="D411" s="251"/>
      <c r="E411" s="252"/>
      <c r="F411" s="253"/>
      <c r="G411" s="253"/>
      <c r="H411" s="25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250"/>
      <c r="B412" s="251"/>
      <c r="C412" s="251"/>
      <c r="D412" s="251"/>
      <c r="E412" s="252"/>
      <c r="F412" s="253"/>
      <c r="G412" s="253"/>
      <c r="H412" s="25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250"/>
      <c r="B413" s="251"/>
      <c r="C413" s="251"/>
      <c r="D413" s="251"/>
      <c r="E413" s="252"/>
      <c r="F413" s="253"/>
      <c r="G413" s="253"/>
      <c r="H413" s="25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250"/>
      <c r="B414" s="251"/>
      <c r="C414" s="251"/>
      <c r="D414" s="251"/>
      <c r="E414" s="252"/>
      <c r="F414" s="253"/>
      <c r="G414" s="253"/>
      <c r="H414" s="25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250"/>
      <c r="B415" s="251"/>
      <c r="C415" s="251"/>
      <c r="D415" s="251"/>
      <c r="E415" s="252"/>
      <c r="F415" s="253"/>
      <c r="G415" s="253"/>
      <c r="H415" s="25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250"/>
      <c r="B416" s="251"/>
      <c r="C416" s="251"/>
      <c r="D416" s="251"/>
      <c r="E416" s="252"/>
      <c r="F416" s="253"/>
      <c r="G416" s="253"/>
      <c r="H416" s="25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250"/>
      <c r="B417" s="251"/>
      <c r="C417" s="251"/>
      <c r="D417" s="251"/>
      <c r="E417" s="252"/>
      <c r="F417" s="253"/>
      <c r="G417" s="253"/>
      <c r="H417" s="25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250"/>
      <c r="B418" s="251"/>
      <c r="C418" s="251"/>
      <c r="D418" s="251"/>
      <c r="E418" s="252"/>
      <c r="F418" s="253"/>
      <c r="G418" s="253"/>
      <c r="H418" s="25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250"/>
      <c r="B419" s="251"/>
      <c r="C419" s="251"/>
      <c r="D419" s="251"/>
      <c r="E419" s="252"/>
      <c r="F419" s="253"/>
      <c r="G419" s="253"/>
      <c r="H419" s="25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250"/>
      <c r="B420" s="251"/>
      <c r="C420" s="251"/>
      <c r="D420" s="251"/>
      <c r="E420" s="252"/>
      <c r="F420" s="253"/>
      <c r="G420" s="253"/>
      <c r="H420" s="25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250"/>
      <c r="B421" s="251"/>
      <c r="C421" s="251"/>
      <c r="D421" s="251"/>
      <c r="E421" s="252"/>
      <c r="F421" s="253"/>
      <c r="G421" s="253"/>
      <c r="H421" s="25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250"/>
      <c r="B422" s="251"/>
      <c r="C422" s="251"/>
      <c r="D422" s="251"/>
      <c r="E422" s="252"/>
      <c r="F422" s="253"/>
      <c r="G422" s="253"/>
      <c r="H422" s="25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250"/>
      <c r="B423" s="251"/>
      <c r="C423" s="251"/>
      <c r="D423" s="251"/>
      <c r="E423" s="252"/>
      <c r="F423" s="253"/>
      <c r="G423" s="253"/>
      <c r="H423" s="25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250"/>
      <c r="B424" s="251"/>
      <c r="C424" s="251"/>
      <c r="D424" s="251"/>
      <c r="E424" s="252"/>
      <c r="F424" s="253"/>
      <c r="G424" s="253"/>
      <c r="H424" s="25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250"/>
      <c r="B425" s="251"/>
      <c r="C425" s="251"/>
      <c r="D425" s="251"/>
      <c r="E425" s="252"/>
      <c r="F425" s="253"/>
      <c r="G425" s="253"/>
      <c r="H425" s="25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250"/>
      <c r="B426" s="251"/>
      <c r="C426" s="251"/>
      <c r="D426" s="251"/>
      <c r="E426" s="252"/>
      <c r="F426" s="253"/>
      <c r="G426" s="253"/>
      <c r="H426" s="25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250"/>
      <c r="B427" s="251"/>
      <c r="C427" s="251"/>
      <c r="D427" s="251"/>
      <c r="E427" s="252"/>
      <c r="F427" s="253"/>
      <c r="G427" s="253"/>
      <c r="H427" s="25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250"/>
      <c r="B428" s="251"/>
      <c r="C428" s="251"/>
      <c r="D428" s="251"/>
      <c r="E428" s="252"/>
      <c r="F428" s="253"/>
      <c r="G428" s="253"/>
      <c r="H428" s="25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250"/>
      <c r="B429" s="251"/>
      <c r="C429" s="251"/>
      <c r="D429" s="251"/>
      <c r="E429" s="252"/>
      <c r="F429" s="253"/>
      <c r="G429" s="253"/>
      <c r="H429" s="25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250"/>
      <c r="B430" s="251"/>
      <c r="C430" s="251"/>
      <c r="D430" s="251"/>
      <c r="E430" s="252"/>
      <c r="F430" s="253"/>
      <c r="G430" s="253"/>
      <c r="H430" s="25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250"/>
      <c r="B431" s="251"/>
      <c r="C431" s="251"/>
      <c r="D431" s="251"/>
      <c r="E431" s="252"/>
      <c r="F431" s="253"/>
      <c r="G431" s="253"/>
      <c r="H431" s="25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250"/>
      <c r="B432" s="251"/>
      <c r="C432" s="251"/>
      <c r="D432" s="251"/>
      <c r="E432" s="252"/>
      <c r="F432" s="253"/>
      <c r="G432" s="253"/>
      <c r="H432" s="25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250"/>
      <c r="B433" s="251"/>
      <c r="C433" s="251"/>
      <c r="D433" s="251"/>
      <c r="E433" s="252"/>
      <c r="F433" s="253"/>
      <c r="G433" s="253"/>
      <c r="H433" s="25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250"/>
      <c r="B434" s="251"/>
      <c r="C434" s="251"/>
      <c r="D434" s="251"/>
      <c r="E434" s="252"/>
      <c r="F434" s="253"/>
      <c r="G434" s="253"/>
      <c r="H434" s="25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250"/>
      <c r="B435" s="251"/>
      <c r="C435" s="251"/>
      <c r="D435" s="251"/>
      <c r="E435" s="252"/>
      <c r="F435" s="253"/>
      <c r="G435" s="253"/>
      <c r="H435" s="25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250"/>
      <c r="B436" s="251"/>
      <c r="C436" s="251"/>
      <c r="D436" s="251"/>
      <c r="E436" s="252"/>
      <c r="F436" s="253"/>
      <c r="G436" s="253"/>
      <c r="H436" s="25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250"/>
      <c r="B437" s="251"/>
      <c r="C437" s="251"/>
      <c r="D437" s="251"/>
      <c r="E437" s="252"/>
      <c r="F437" s="253"/>
      <c r="G437" s="253"/>
      <c r="H437" s="25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250"/>
      <c r="B438" s="251"/>
      <c r="C438" s="251"/>
      <c r="D438" s="251"/>
      <c r="E438" s="252"/>
      <c r="F438" s="253"/>
      <c r="G438" s="253"/>
      <c r="H438" s="25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250"/>
      <c r="B439" s="251"/>
      <c r="C439" s="251"/>
      <c r="D439" s="251"/>
      <c r="E439" s="252"/>
      <c r="F439" s="253"/>
      <c r="G439" s="253"/>
      <c r="H439" s="25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250"/>
      <c r="B440" s="251"/>
      <c r="C440" s="251"/>
      <c r="D440" s="251"/>
      <c r="E440" s="252"/>
      <c r="F440" s="253"/>
      <c r="G440" s="253"/>
      <c r="H440" s="25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250"/>
      <c r="B441" s="251"/>
      <c r="C441" s="251"/>
      <c r="D441" s="251"/>
      <c r="E441" s="252"/>
      <c r="F441" s="253"/>
      <c r="G441" s="253"/>
      <c r="H441" s="25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250"/>
      <c r="B442" s="251"/>
      <c r="C442" s="251"/>
      <c r="D442" s="251"/>
      <c r="E442" s="252"/>
      <c r="F442" s="253"/>
      <c r="G442" s="253"/>
      <c r="H442" s="25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250"/>
      <c r="B443" s="251"/>
      <c r="C443" s="251"/>
      <c r="D443" s="251"/>
      <c r="E443" s="252"/>
      <c r="F443" s="253"/>
      <c r="G443" s="253"/>
      <c r="H443" s="25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250"/>
      <c r="B444" s="251"/>
      <c r="C444" s="251"/>
      <c r="D444" s="251"/>
      <c r="E444" s="252"/>
      <c r="F444" s="253"/>
      <c r="G444" s="253"/>
      <c r="H444" s="25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250"/>
      <c r="B445" s="251"/>
      <c r="C445" s="251"/>
      <c r="D445" s="251"/>
      <c r="E445" s="252"/>
      <c r="F445" s="253"/>
      <c r="G445" s="253"/>
      <c r="H445" s="25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250"/>
      <c r="B446" s="251"/>
      <c r="C446" s="251"/>
      <c r="D446" s="251"/>
      <c r="E446" s="252"/>
      <c r="F446" s="253"/>
      <c r="G446" s="253"/>
      <c r="H446" s="25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250"/>
      <c r="B447" s="251"/>
      <c r="C447" s="251"/>
      <c r="D447" s="251"/>
      <c r="E447" s="252"/>
      <c r="F447" s="253"/>
      <c r="G447" s="253"/>
      <c r="H447" s="25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250"/>
      <c r="B448" s="251"/>
      <c r="C448" s="251"/>
      <c r="D448" s="251"/>
      <c r="E448" s="252"/>
      <c r="F448" s="253"/>
      <c r="G448" s="253"/>
      <c r="H448" s="25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250"/>
      <c r="B449" s="251"/>
      <c r="C449" s="251"/>
      <c r="D449" s="251"/>
      <c r="E449" s="252"/>
      <c r="F449" s="253"/>
      <c r="G449" s="253"/>
      <c r="H449" s="25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250"/>
      <c r="B450" s="251"/>
      <c r="C450" s="251"/>
      <c r="D450" s="251"/>
      <c r="E450" s="252"/>
      <c r="F450" s="253"/>
      <c r="G450" s="253"/>
      <c r="H450" s="25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250"/>
      <c r="B451" s="251"/>
      <c r="C451" s="251"/>
      <c r="D451" s="251"/>
      <c r="E451" s="252"/>
      <c r="F451" s="253"/>
      <c r="G451" s="253"/>
      <c r="H451" s="25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250"/>
      <c r="B452" s="251"/>
      <c r="C452" s="251"/>
      <c r="D452" s="251"/>
      <c r="E452" s="252"/>
      <c r="F452" s="253"/>
      <c r="G452" s="253"/>
      <c r="H452" s="25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250"/>
      <c r="B453" s="251"/>
      <c r="C453" s="251"/>
      <c r="D453" s="251"/>
      <c r="E453" s="252"/>
      <c r="F453" s="253"/>
      <c r="G453" s="253"/>
      <c r="H453" s="25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250"/>
      <c r="B454" s="251"/>
      <c r="C454" s="251"/>
      <c r="D454" s="251"/>
      <c r="E454" s="252"/>
      <c r="F454" s="253"/>
      <c r="G454" s="253"/>
      <c r="H454" s="25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250"/>
      <c r="B455" s="251"/>
      <c r="C455" s="251"/>
      <c r="D455" s="251"/>
      <c r="E455" s="252"/>
      <c r="F455" s="253"/>
      <c r="G455" s="253"/>
      <c r="H455" s="25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250"/>
      <c r="B456" s="251"/>
      <c r="C456" s="251"/>
      <c r="D456" s="251"/>
      <c r="E456" s="252"/>
      <c r="F456" s="253"/>
      <c r="G456" s="253"/>
      <c r="H456" s="25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250"/>
      <c r="B457" s="251"/>
      <c r="C457" s="251"/>
      <c r="D457" s="251"/>
      <c r="E457" s="252"/>
      <c r="F457" s="253"/>
      <c r="G457" s="253"/>
      <c r="H457" s="25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250"/>
      <c r="B458" s="251"/>
      <c r="C458" s="251"/>
      <c r="D458" s="251"/>
      <c r="E458" s="252"/>
      <c r="F458" s="253"/>
      <c r="G458" s="253"/>
      <c r="H458" s="25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250"/>
      <c r="B459" s="251"/>
      <c r="C459" s="251"/>
      <c r="D459" s="251"/>
      <c r="E459" s="252"/>
      <c r="F459" s="253"/>
      <c r="G459" s="253"/>
      <c r="H459" s="25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250"/>
      <c r="B460" s="251"/>
      <c r="C460" s="251"/>
      <c r="D460" s="251"/>
      <c r="E460" s="252"/>
      <c r="F460" s="253"/>
      <c r="G460" s="253"/>
      <c r="H460" s="25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250"/>
      <c r="B461" s="251"/>
      <c r="C461" s="251"/>
      <c r="D461" s="251"/>
      <c r="E461" s="252"/>
      <c r="F461" s="253"/>
      <c r="G461" s="253"/>
      <c r="H461" s="25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250"/>
      <c r="B462" s="251"/>
      <c r="C462" s="251"/>
      <c r="D462" s="251"/>
      <c r="E462" s="252"/>
      <c r="F462" s="253"/>
      <c r="G462" s="253"/>
      <c r="H462" s="25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250"/>
      <c r="B463" s="251"/>
      <c r="C463" s="251"/>
      <c r="D463" s="251"/>
      <c r="E463" s="252"/>
      <c r="F463" s="253"/>
      <c r="G463" s="253"/>
      <c r="H463" s="25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250"/>
      <c r="B464" s="251"/>
      <c r="C464" s="251"/>
      <c r="D464" s="251"/>
      <c r="E464" s="252"/>
      <c r="F464" s="253"/>
      <c r="G464" s="253"/>
      <c r="H464" s="25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250"/>
      <c r="B465" s="251"/>
      <c r="C465" s="251"/>
      <c r="D465" s="251"/>
      <c r="E465" s="252"/>
      <c r="F465" s="253"/>
      <c r="G465" s="253"/>
      <c r="H465" s="25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250"/>
      <c r="B466" s="251"/>
      <c r="C466" s="251"/>
      <c r="D466" s="251"/>
      <c r="E466" s="252"/>
      <c r="F466" s="253"/>
      <c r="G466" s="253"/>
      <c r="H466" s="25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250"/>
      <c r="B467" s="251"/>
      <c r="C467" s="251"/>
      <c r="D467" s="251"/>
      <c r="E467" s="252"/>
      <c r="F467" s="253"/>
      <c r="G467" s="253"/>
      <c r="H467" s="25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250"/>
      <c r="B468" s="251"/>
      <c r="C468" s="251"/>
      <c r="D468" s="251"/>
      <c r="E468" s="252"/>
      <c r="F468" s="253"/>
      <c r="G468" s="253"/>
      <c r="H468" s="25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250"/>
      <c r="B469" s="251"/>
      <c r="C469" s="251"/>
      <c r="D469" s="251"/>
      <c r="E469" s="252"/>
      <c r="F469" s="253"/>
      <c r="G469" s="253"/>
      <c r="H469" s="25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250"/>
      <c r="B470" s="251"/>
      <c r="C470" s="251"/>
      <c r="D470" s="251"/>
      <c r="E470" s="252"/>
      <c r="F470" s="253"/>
      <c r="G470" s="253"/>
      <c r="H470" s="25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250"/>
      <c r="B471" s="251"/>
      <c r="C471" s="251"/>
      <c r="D471" s="251"/>
      <c r="E471" s="252"/>
      <c r="F471" s="253"/>
      <c r="G471" s="253"/>
      <c r="H471" s="25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250"/>
      <c r="B472" s="251"/>
      <c r="C472" s="251"/>
      <c r="D472" s="251"/>
      <c r="E472" s="252"/>
      <c r="F472" s="253"/>
      <c r="G472" s="253"/>
      <c r="H472" s="25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250"/>
      <c r="B473" s="251"/>
      <c r="C473" s="251"/>
      <c r="D473" s="251"/>
      <c r="E473" s="252"/>
      <c r="F473" s="253"/>
      <c r="G473" s="253"/>
      <c r="H473" s="25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250"/>
      <c r="B474" s="251"/>
      <c r="C474" s="251"/>
      <c r="D474" s="251"/>
      <c r="E474" s="252"/>
      <c r="F474" s="253"/>
      <c r="G474" s="253"/>
      <c r="H474" s="25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250"/>
      <c r="B475" s="251"/>
      <c r="C475" s="251"/>
      <c r="D475" s="251"/>
      <c r="E475" s="252"/>
      <c r="F475" s="253"/>
      <c r="G475" s="253"/>
      <c r="H475" s="25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250"/>
      <c r="B476" s="251"/>
      <c r="C476" s="251"/>
      <c r="D476" s="251"/>
      <c r="E476" s="252"/>
      <c r="F476" s="253"/>
      <c r="G476" s="253"/>
      <c r="H476" s="25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250"/>
      <c r="B477" s="251"/>
      <c r="C477" s="251"/>
      <c r="D477" s="251"/>
      <c r="E477" s="252"/>
      <c r="F477" s="253"/>
      <c r="G477" s="253"/>
      <c r="H477" s="25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250"/>
      <c r="B478" s="251"/>
      <c r="C478" s="251"/>
      <c r="D478" s="251"/>
      <c r="E478" s="252"/>
      <c r="F478" s="253"/>
      <c r="G478" s="253"/>
      <c r="H478" s="25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250"/>
      <c r="B479" s="251"/>
      <c r="C479" s="251"/>
      <c r="D479" s="251"/>
      <c r="E479" s="252"/>
      <c r="F479" s="253"/>
      <c r="G479" s="253"/>
      <c r="H479" s="25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250"/>
      <c r="B480" s="251"/>
      <c r="C480" s="251"/>
      <c r="D480" s="251"/>
      <c r="E480" s="252"/>
      <c r="F480" s="253"/>
      <c r="G480" s="253"/>
      <c r="H480" s="25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250"/>
      <c r="B481" s="251"/>
      <c r="C481" s="251"/>
      <c r="D481" s="251"/>
      <c r="E481" s="252"/>
      <c r="F481" s="253"/>
      <c r="G481" s="253"/>
      <c r="H481" s="25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250"/>
      <c r="B482" s="251"/>
      <c r="C482" s="251"/>
      <c r="D482" s="251"/>
      <c r="E482" s="252"/>
      <c r="F482" s="253"/>
      <c r="G482" s="253"/>
      <c r="H482" s="25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250"/>
      <c r="B483" s="251"/>
      <c r="C483" s="251"/>
      <c r="D483" s="251"/>
      <c r="E483" s="252"/>
      <c r="F483" s="253"/>
      <c r="G483" s="253"/>
      <c r="H483" s="25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250"/>
      <c r="B484" s="251"/>
      <c r="C484" s="251"/>
      <c r="D484" s="251"/>
      <c r="E484" s="252"/>
      <c r="F484" s="253"/>
      <c r="G484" s="253"/>
      <c r="H484" s="25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250"/>
      <c r="B485" s="251"/>
      <c r="C485" s="251"/>
      <c r="D485" s="251"/>
      <c r="E485" s="252"/>
      <c r="F485" s="253"/>
      <c r="G485" s="253"/>
      <c r="H485" s="25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250"/>
      <c r="B486" s="251"/>
      <c r="C486" s="251"/>
      <c r="D486" s="251"/>
      <c r="E486" s="252"/>
      <c r="F486" s="253"/>
      <c r="G486" s="253"/>
      <c r="H486" s="25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250"/>
      <c r="B487" s="251"/>
      <c r="C487" s="251"/>
      <c r="D487" s="251"/>
      <c r="E487" s="252"/>
      <c r="F487" s="253"/>
      <c r="G487" s="253"/>
      <c r="H487" s="25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250"/>
      <c r="B488" s="251"/>
      <c r="C488" s="251"/>
      <c r="D488" s="251"/>
      <c r="E488" s="252"/>
      <c r="F488" s="253"/>
      <c r="G488" s="253"/>
      <c r="H488" s="25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250"/>
      <c r="B489" s="251"/>
      <c r="C489" s="251"/>
      <c r="D489" s="251"/>
      <c r="E489" s="252"/>
      <c r="F489" s="253"/>
      <c r="G489" s="253"/>
      <c r="H489" s="25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250"/>
      <c r="B490" s="251"/>
      <c r="C490" s="251"/>
      <c r="D490" s="251"/>
      <c r="E490" s="252"/>
      <c r="F490" s="253"/>
      <c r="G490" s="253"/>
      <c r="H490" s="25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250"/>
      <c r="B491" s="251"/>
      <c r="C491" s="251"/>
      <c r="D491" s="251"/>
      <c r="E491" s="252"/>
      <c r="F491" s="253"/>
      <c r="G491" s="253"/>
      <c r="H491" s="25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250"/>
      <c r="B492" s="251"/>
      <c r="C492" s="251"/>
      <c r="D492" s="251"/>
      <c r="E492" s="252"/>
      <c r="F492" s="253"/>
      <c r="G492" s="253"/>
      <c r="H492" s="25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250"/>
      <c r="B493" s="251"/>
      <c r="C493" s="251"/>
      <c r="D493" s="251"/>
      <c r="E493" s="252"/>
      <c r="F493" s="253"/>
      <c r="G493" s="253"/>
      <c r="H493" s="25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250"/>
      <c r="B494" s="251"/>
      <c r="C494" s="251"/>
      <c r="D494" s="251"/>
      <c r="E494" s="252"/>
      <c r="F494" s="253"/>
      <c r="G494" s="253"/>
      <c r="H494" s="25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250"/>
      <c r="B495" s="251"/>
      <c r="C495" s="251"/>
      <c r="D495" s="251"/>
      <c r="E495" s="252"/>
      <c r="F495" s="253"/>
      <c r="G495" s="253"/>
      <c r="H495" s="25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250"/>
      <c r="B496" s="251"/>
      <c r="C496" s="251"/>
      <c r="D496" s="251"/>
      <c r="E496" s="252"/>
      <c r="F496" s="253"/>
      <c r="G496" s="253"/>
      <c r="H496" s="25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250"/>
      <c r="B497" s="251"/>
      <c r="C497" s="251"/>
      <c r="D497" s="251"/>
      <c r="E497" s="252"/>
      <c r="F497" s="253"/>
      <c r="G497" s="253"/>
      <c r="H497" s="25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250"/>
      <c r="B498" s="251"/>
      <c r="C498" s="251"/>
      <c r="D498" s="251"/>
      <c r="E498" s="252"/>
      <c r="F498" s="253"/>
      <c r="G498" s="253"/>
      <c r="H498" s="25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250"/>
      <c r="B499" s="251"/>
      <c r="C499" s="251"/>
      <c r="D499" s="251"/>
      <c r="E499" s="252"/>
      <c r="F499" s="253"/>
      <c r="G499" s="253"/>
      <c r="H499" s="25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250"/>
      <c r="B500" s="251"/>
      <c r="C500" s="251"/>
      <c r="D500" s="251"/>
      <c r="E500" s="252"/>
      <c r="F500" s="253"/>
      <c r="G500" s="253"/>
      <c r="H500" s="25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250"/>
      <c r="B501" s="251"/>
      <c r="C501" s="251"/>
      <c r="D501" s="251"/>
      <c r="E501" s="252"/>
      <c r="F501" s="253"/>
      <c r="G501" s="253"/>
      <c r="H501" s="25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250"/>
      <c r="B502" s="251"/>
      <c r="C502" s="251"/>
      <c r="D502" s="251"/>
      <c r="E502" s="252"/>
      <c r="F502" s="253"/>
      <c r="G502" s="253"/>
      <c r="H502" s="25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250"/>
      <c r="B503" s="251"/>
      <c r="C503" s="251"/>
      <c r="D503" s="251"/>
      <c r="E503" s="252"/>
      <c r="F503" s="253"/>
      <c r="G503" s="253"/>
      <c r="H503" s="25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250"/>
      <c r="B504" s="251"/>
      <c r="C504" s="251"/>
      <c r="D504" s="251"/>
      <c r="E504" s="252"/>
      <c r="F504" s="253"/>
      <c r="G504" s="253"/>
      <c r="H504" s="25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250"/>
      <c r="B505" s="251"/>
      <c r="C505" s="251"/>
      <c r="D505" s="251"/>
      <c r="E505" s="252"/>
      <c r="F505" s="253"/>
      <c r="G505" s="253"/>
      <c r="H505" s="25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250"/>
      <c r="B506" s="251"/>
      <c r="C506" s="251"/>
      <c r="D506" s="251"/>
      <c r="E506" s="252"/>
      <c r="F506" s="253"/>
      <c r="G506" s="253"/>
      <c r="H506" s="25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250"/>
      <c r="B507" s="251"/>
      <c r="C507" s="251"/>
      <c r="D507" s="251"/>
      <c r="E507" s="252"/>
      <c r="F507" s="253"/>
      <c r="G507" s="253"/>
      <c r="H507" s="25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250"/>
      <c r="B508" s="251"/>
      <c r="C508" s="251"/>
      <c r="D508" s="251"/>
      <c r="E508" s="252"/>
      <c r="F508" s="253"/>
      <c r="G508" s="253"/>
      <c r="H508" s="25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250"/>
      <c r="B509" s="251"/>
      <c r="C509" s="251"/>
      <c r="D509" s="251"/>
      <c r="E509" s="252"/>
      <c r="F509" s="253"/>
      <c r="G509" s="253"/>
      <c r="H509" s="25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250"/>
      <c r="B510" s="251"/>
      <c r="C510" s="251"/>
      <c r="D510" s="251"/>
      <c r="E510" s="252"/>
      <c r="F510" s="253"/>
      <c r="G510" s="253"/>
      <c r="H510" s="25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250"/>
      <c r="B511" s="251"/>
      <c r="C511" s="251"/>
      <c r="D511" s="251"/>
      <c r="E511" s="252"/>
      <c r="F511" s="253"/>
      <c r="G511" s="253"/>
      <c r="H511" s="25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250"/>
      <c r="B512" s="251"/>
      <c r="C512" s="251"/>
      <c r="D512" s="251"/>
      <c r="E512" s="252"/>
      <c r="F512" s="253"/>
      <c r="G512" s="253"/>
      <c r="H512" s="25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250"/>
      <c r="B513" s="251"/>
      <c r="C513" s="251"/>
      <c r="D513" s="251"/>
      <c r="E513" s="252"/>
      <c r="F513" s="253"/>
      <c r="G513" s="253"/>
      <c r="H513" s="25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250"/>
      <c r="B514" s="251"/>
      <c r="C514" s="251"/>
      <c r="D514" s="251"/>
      <c r="E514" s="252"/>
      <c r="F514" s="253"/>
      <c r="G514" s="253"/>
      <c r="H514" s="25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250"/>
      <c r="B515" s="251"/>
      <c r="C515" s="251"/>
      <c r="D515" s="251"/>
      <c r="E515" s="252"/>
      <c r="F515" s="253"/>
      <c r="G515" s="253"/>
      <c r="H515" s="25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250"/>
      <c r="B516" s="251"/>
      <c r="C516" s="251"/>
      <c r="D516" s="251"/>
      <c r="E516" s="252"/>
      <c r="F516" s="253"/>
      <c r="G516" s="253"/>
      <c r="H516" s="25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250"/>
      <c r="B517" s="251"/>
      <c r="C517" s="251"/>
      <c r="D517" s="251"/>
      <c r="E517" s="252"/>
      <c r="F517" s="253"/>
      <c r="G517" s="253"/>
      <c r="H517" s="25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250"/>
      <c r="B518" s="251"/>
      <c r="C518" s="251"/>
      <c r="D518" s="251"/>
      <c r="E518" s="252"/>
      <c r="F518" s="253"/>
      <c r="G518" s="253"/>
      <c r="H518" s="25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250"/>
      <c r="B519" s="251"/>
      <c r="C519" s="251"/>
      <c r="D519" s="251"/>
      <c r="E519" s="252"/>
      <c r="F519" s="253"/>
      <c r="G519" s="253"/>
      <c r="H519" s="25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250"/>
      <c r="B520" s="251"/>
      <c r="C520" s="251"/>
      <c r="D520" s="251"/>
      <c r="E520" s="252"/>
      <c r="F520" s="253"/>
      <c r="G520" s="253"/>
      <c r="H520" s="25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250"/>
      <c r="B521" s="251"/>
      <c r="C521" s="251"/>
      <c r="D521" s="251"/>
      <c r="E521" s="252"/>
      <c r="F521" s="253"/>
      <c r="G521" s="253"/>
      <c r="H521" s="25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250"/>
      <c r="B522" s="251"/>
      <c r="C522" s="251"/>
      <c r="D522" s="251"/>
      <c r="E522" s="252"/>
      <c r="F522" s="253"/>
      <c r="G522" s="253"/>
      <c r="H522" s="25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250"/>
      <c r="B523" s="251"/>
      <c r="C523" s="251"/>
      <c r="D523" s="251"/>
      <c r="E523" s="252"/>
      <c r="F523" s="253"/>
      <c r="G523" s="253"/>
      <c r="H523" s="25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250"/>
      <c r="B524" s="251"/>
      <c r="C524" s="251"/>
      <c r="D524" s="251"/>
      <c r="E524" s="252"/>
      <c r="F524" s="253"/>
      <c r="G524" s="253"/>
      <c r="H524" s="25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250"/>
      <c r="B525" s="251"/>
      <c r="C525" s="251"/>
      <c r="D525" s="251"/>
      <c r="E525" s="252"/>
      <c r="F525" s="253"/>
      <c r="G525" s="253"/>
      <c r="H525" s="25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250"/>
      <c r="B526" s="251"/>
      <c r="C526" s="251"/>
      <c r="D526" s="251"/>
      <c r="E526" s="252"/>
      <c r="F526" s="253"/>
      <c r="G526" s="253"/>
      <c r="H526" s="25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250"/>
      <c r="B527" s="251"/>
      <c r="C527" s="251"/>
      <c r="D527" s="251"/>
      <c r="E527" s="252"/>
      <c r="F527" s="253"/>
      <c r="G527" s="253"/>
      <c r="H527" s="25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250"/>
      <c r="B528" s="251"/>
      <c r="C528" s="251"/>
      <c r="D528" s="251"/>
      <c r="E528" s="252"/>
      <c r="F528" s="253"/>
      <c r="G528" s="253"/>
      <c r="H528" s="25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250"/>
      <c r="B529" s="251"/>
      <c r="C529" s="251"/>
      <c r="D529" s="251"/>
      <c r="E529" s="252"/>
      <c r="F529" s="253"/>
      <c r="G529" s="253"/>
      <c r="H529" s="25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250"/>
      <c r="B530" s="251"/>
      <c r="C530" s="251"/>
      <c r="D530" s="251"/>
      <c r="E530" s="252"/>
      <c r="F530" s="253"/>
      <c r="G530" s="253"/>
      <c r="H530" s="25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250"/>
      <c r="B531" s="251"/>
      <c r="C531" s="251"/>
      <c r="D531" s="251"/>
      <c r="E531" s="252"/>
      <c r="F531" s="253"/>
      <c r="G531" s="253"/>
      <c r="H531" s="25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250"/>
      <c r="B532" s="251"/>
      <c r="C532" s="251"/>
      <c r="D532" s="251"/>
      <c r="E532" s="252"/>
      <c r="F532" s="253"/>
      <c r="G532" s="253"/>
      <c r="H532" s="25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250"/>
      <c r="B533" s="251"/>
      <c r="C533" s="251"/>
      <c r="D533" s="251"/>
      <c r="E533" s="252"/>
      <c r="F533" s="253"/>
      <c r="G533" s="253"/>
      <c r="H533" s="25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250"/>
      <c r="B534" s="251"/>
      <c r="C534" s="251"/>
      <c r="D534" s="251"/>
      <c r="E534" s="252"/>
      <c r="F534" s="253"/>
      <c r="G534" s="253"/>
      <c r="H534" s="25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250"/>
      <c r="B535" s="251"/>
      <c r="C535" s="251"/>
      <c r="D535" s="251"/>
      <c r="E535" s="252"/>
      <c r="F535" s="253"/>
      <c r="G535" s="253"/>
      <c r="H535" s="25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250"/>
      <c r="B536" s="251"/>
      <c r="C536" s="251"/>
      <c r="D536" s="251"/>
      <c r="E536" s="252"/>
      <c r="F536" s="253"/>
      <c r="G536" s="253"/>
      <c r="H536" s="25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250"/>
      <c r="B537" s="251"/>
      <c r="C537" s="251"/>
      <c r="D537" s="251"/>
      <c r="E537" s="252"/>
      <c r="F537" s="253"/>
      <c r="G537" s="253"/>
      <c r="H537" s="25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250"/>
      <c r="B538" s="251"/>
      <c r="C538" s="251"/>
      <c r="D538" s="251"/>
      <c r="E538" s="252"/>
      <c r="F538" s="253"/>
      <c r="G538" s="253"/>
      <c r="H538" s="25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250"/>
      <c r="B539" s="251"/>
      <c r="C539" s="251"/>
      <c r="D539" s="251"/>
      <c r="E539" s="252"/>
      <c r="F539" s="253"/>
      <c r="G539" s="253"/>
      <c r="H539" s="25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250"/>
      <c r="B540" s="251"/>
      <c r="C540" s="251"/>
      <c r="D540" s="251"/>
      <c r="E540" s="252"/>
      <c r="F540" s="253"/>
      <c r="G540" s="253"/>
      <c r="H540" s="25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250"/>
      <c r="B541" s="251"/>
      <c r="C541" s="251"/>
      <c r="D541" s="251"/>
      <c r="E541" s="252"/>
      <c r="F541" s="253"/>
      <c r="G541" s="253"/>
      <c r="H541" s="25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250"/>
      <c r="B542" s="251"/>
      <c r="C542" s="251"/>
      <c r="D542" s="251"/>
      <c r="E542" s="252"/>
      <c r="F542" s="253"/>
      <c r="G542" s="253"/>
      <c r="H542" s="25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250"/>
      <c r="B543" s="251"/>
      <c r="C543" s="251"/>
      <c r="D543" s="251"/>
      <c r="E543" s="252"/>
      <c r="F543" s="253"/>
      <c r="G543" s="253"/>
      <c r="H543" s="25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250"/>
      <c r="B544" s="251"/>
      <c r="C544" s="251"/>
      <c r="D544" s="251"/>
      <c r="E544" s="252"/>
      <c r="F544" s="253"/>
      <c r="G544" s="253"/>
      <c r="H544" s="25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250"/>
      <c r="B545" s="251"/>
      <c r="C545" s="251"/>
      <c r="D545" s="251"/>
      <c r="E545" s="252"/>
      <c r="F545" s="253"/>
      <c r="G545" s="253"/>
      <c r="H545" s="25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250"/>
      <c r="B546" s="251"/>
      <c r="C546" s="251"/>
      <c r="D546" s="251"/>
      <c r="E546" s="252"/>
      <c r="F546" s="253"/>
      <c r="G546" s="253"/>
      <c r="H546" s="25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250"/>
      <c r="B547" s="251"/>
      <c r="C547" s="251"/>
      <c r="D547" s="251"/>
      <c r="E547" s="252"/>
      <c r="F547" s="253"/>
      <c r="G547" s="253"/>
      <c r="H547" s="25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250"/>
      <c r="B548" s="251"/>
      <c r="C548" s="251"/>
      <c r="D548" s="251"/>
      <c r="E548" s="252"/>
      <c r="F548" s="253"/>
      <c r="G548" s="253"/>
      <c r="H548" s="25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250"/>
      <c r="B549" s="251"/>
      <c r="C549" s="251"/>
      <c r="D549" s="251"/>
      <c r="E549" s="252"/>
      <c r="F549" s="253"/>
      <c r="G549" s="253"/>
      <c r="H549" s="25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250"/>
      <c r="B550" s="251"/>
      <c r="C550" s="251"/>
      <c r="D550" s="251"/>
      <c r="E550" s="252"/>
      <c r="F550" s="253"/>
      <c r="G550" s="253"/>
      <c r="H550" s="25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250"/>
      <c r="B551" s="251"/>
      <c r="C551" s="251"/>
      <c r="D551" s="251"/>
      <c r="E551" s="252"/>
      <c r="F551" s="253"/>
      <c r="G551" s="253"/>
      <c r="H551" s="25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250"/>
      <c r="B552" s="251"/>
      <c r="C552" s="251"/>
      <c r="D552" s="251"/>
      <c r="E552" s="252"/>
      <c r="F552" s="253"/>
      <c r="G552" s="253"/>
      <c r="H552" s="25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250"/>
      <c r="B553" s="251"/>
      <c r="C553" s="251"/>
      <c r="D553" s="251"/>
      <c r="E553" s="252"/>
      <c r="F553" s="253"/>
      <c r="G553" s="253"/>
      <c r="H553" s="25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250"/>
      <c r="B554" s="251"/>
      <c r="C554" s="251"/>
      <c r="D554" s="251"/>
      <c r="E554" s="252"/>
      <c r="F554" s="253"/>
      <c r="G554" s="253"/>
      <c r="H554" s="25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250"/>
      <c r="B555" s="251"/>
      <c r="C555" s="251"/>
      <c r="D555" s="251"/>
      <c r="E555" s="252"/>
      <c r="F555" s="253"/>
      <c r="G555" s="253"/>
      <c r="H555" s="25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250"/>
      <c r="B556" s="251"/>
      <c r="C556" s="251"/>
      <c r="D556" s="251"/>
      <c r="E556" s="252"/>
      <c r="F556" s="253"/>
      <c r="G556" s="253"/>
      <c r="H556" s="25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250"/>
      <c r="B557" s="251"/>
      <c r="C557" s="251"/>
      <c r="D557" s="251"/>
      <c r="E557" s="252"/>
      <c r="F557" s="253"/>
      <c r="G557" s="253"/>
      <c r="H557" s="25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250"/>
      <c r="B558" s="251"/>
      <c r="C558" s="251"/>
      <c r="D558" s="251"/>
      <c r="E558" s="252"/>
      <c r="F558" s="253"/>
      <c r="G558" s="253"/>
      <c r="H558" s="25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250"/>
      <c r="B559" s="251"/>
      <c r="C559" s="251"/>
      <c r="D559" s="251"/>
      <c r="E559" s="252"/>
      <c r="F559" s="253"/>
      <c r="G559" s="253"/>
      <c r="H559" s="25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250"/>
      <c r="B560" s="251"/>
      <c r="C560" s="251"/>
      <c r="D560" s="251"/>
      <c r="E560" s="252"/>
      <c r="F560" s="253"/>
      <c r="G560" s="253"/>
      <c r="H560" s="25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250"/>
      <c r="B561" s="251"/>
      <c r="C561" s="251"/>
      <c r="D561" s="251"/>
      <c r="E561" s="252"/>
      <c r="F561" s="253"/>
      <c r="G561" s="253"/>
      <c r="H561" s="25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250"/>
      <c r="B562" s="251"/>
      <c r="C562" s="251"/>
      <c r="D562" s="251"/>
      <c r="E562" s="252"/>
      <c r="F562" s="253"/>
      <c r="G562" s="253"/>
      <c r="H562" s="25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250"/>
      <c r="B563" s="251"/>
      <c r="C563" s="251"/>
      <c r="D563" s="251"/>
      <c r="E563" s="252"/>
      <c r="F563" s="253"/>
      <c r="G563" s="253"/>
      <c r="H563" s="25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250"/>
      <c r="B564" s="251"/>
      <c r="C564" s="251"/>
      <c r="D564" s="251"/>
      <c r="E564" s="252"/>
      <c r="F564" s="253"/>
      <c r="G564" s="253"/>
      <c r="H564" s="25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250"/>
      <c r="B565" s="251"/>
      <c r="C565" s="251"/>
      <c r="D565" s="251"/>
      <c r="E565" s="252"/>
      <c r="F565" s="253"/>
      <c r="G565" s="253"/>
      <c r="H565" s="25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250"/>
      <c r="B566" s="251"/>
      <c r="C566" s="251"/>
      <c r="D566" s="251"/>
      <c r="E566" s="252"/>
      <c r="F566" s="253"/>
      <c r="G566" s="253"/>
      <c r="H566" s="25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250"/>
      <c r="B567" s="251"/>
      <c r="C567" s="251"/>
      <c r="D567" s="251"/>
      <c r="E567" s="252"/>
      <c r="F567" s="253"/>
      <c r="G567" s="253"/>
      <c r="H567" s="25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250"/>
      <c r="B568" s="251"/>
      <c r="C568" s="251"/>
      <c r="D568" s="251"/>
      <c r="E568" s="252"/>
      <c r="F568" s="253"/>
      <c r="G568" s="253"/>
      <c r="H568" s="25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250"/>
      <c r="B569" s="251"/>
      <c r="C569" s="251"/>
      <c r="D569" s="251"/>
      <c r="E569" s="252"/>
      <c r="F569" s="253"/>
      <c r="G569" s="253"/>
      <c r="H569" s="25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50"/>
      <c r="B570" s="251"/>
      <c r="C570" s="251"/>
      <c r="D570" s="251"/>
      <c r="E570" s="252"/>
      <c r="F570" s="253"/>
      <c r="G570" s="253"/>
      <c r="H570" s="25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50"/>
      <c r="B571" s="251"/>
      <c r="C571" s="251"/>
      <c r="D571" s="251"/>
      <c r="E571" s="252"/>
      <c r="F571" s="253"/>
      <c r="G571" s="253"/>
      <c r="H571" s="25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50"/>
      <c r="B572" s="251"/>
      <c r="C572" s="251"/>
      <c r="D572" s="251"/>
      <c r="E572" s="252"/>
      <c r="F572" s="253"/>
      <c r="G572" s="253"/>
      <c r="H572" s="25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50"/>
      <c r="B573" s="251"/>
      <c r="C573" s="251"/>
      <c r="D573" s="251"/>
      <c r="E573" s="252"/>
      <c r="F573" s="253"/>
      <c r="G573" s="253"/>
      <c r="H573" s="25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50"/>
      <c r="B574" s="251"/>
      <c r="C574" s="251"/>
      <c r="D574" s="251"/>
      <c r="E574" s="252"/>
      <c r="F574" s="253"/>
      <c r="G574" s="253"/>
      <c r="H574" s="25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50"/>
      <c r="B575" s="251"/>
      <c r="C575" s="251"/>
      <c r="D575" s="251"/>
      <c r="E575" s="252"/>
      <c r="F575" s="253"/>
      <c r="G575" s="253"/>
      <c r="H575" s="25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50"/>
      <c r="B576" s="251"/>
      <c r="C576" s="251"/>
      <c r="D576" s="251"/>
      <c r="E576" s="252"/>
      <c r="F576" s="253"/>
      <c r="G576" s="253"/>
      <c r="H576" s="25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50"/>
      <c r="B577" s="251"/>
      <c r="C577" s="251"/>
      <c r="D577" s="251"/>
      <c r="E577" s="252"/>
      <c r="F577" s="253"/>
      <c r="G577" s="253"/>
      <c r="H577" s="25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50"/>
      <c r="B578" s="251"/>
      <c r="C578" s="251"/>
      <c r="D578" s="251"/>
      <c r="E578" s="252"/>
      <c r="F578" s="253"/>
      <c r="G578" s="253"/>
      <c r="H578" s="25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50"/>
      <c r="B579" s="251"/>
      <c r="C579" s="251"/>
      <c r="D579" s="251"/>
      <c r="E579" s="252"/>
      <c r="F579" s="253"/>
      <c r="G579" s="253"/>
      <c r="H579" s="25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50"/>
      <c r="B580" s="251"/>
      <c r="C580" s="251"/>
      <c r="D580" s="251"/>
      <c r="E580" s="252"/>
      <c r="F580" s="253"/>
      <c r="G580" s="253"/>
      <c r="H580" s="25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50"/>
      <c r="B581" s="251"/>
      <c r="C581" s="251"/>
      <c r="D581" s="251"/>
      <c r="E581" s="252"/>
      <c r="F581" s="253"/>
      <c r="G581" s="253"/>
      <c r="H581" s="25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50"/>
      <c r="B582" s="251"/>
      <c r="C582" s="251"/>
      <c r="D582" s="251"/>
      <c r="E582" s="252"/>
      <c r="F582" s="253"/>
      <c r="G582" s="253"/>
      <c r="H582" s="25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50"/>
      <c r="B583" s="251"/>
      <c r="C583" s="251"/>
      <c r="D583" s="251"/>
      <c r="E583" s="252"/>
      <c r="F583" s="253"/>
      <c r="G583" s="253"/>
      <c r="H583" s="25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50"/>
      <c r="B584" s="251"/>
      <c r="C584" s="251"/>
      <c r="D584" s="251"/>
      <c r="E584" s="252"/>
      <c r="F584" s="253"/>
      <c r="G584" s="253"/>
      <c r="H584" s="25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50"/>
      <c r="B585" s="251"/>
      <c r="C585" s="251"/>
      <c r="D585" s="251"/>
      <c r="E585" s="252"/>
      <c r="F585" s="253"/>
      <c r="G585" s="253"/>
      <c r="H585" s="25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50"/>
      <c r="B586" s="251"/>
      <c r="C586" s="251"/>
      <c r="D586" s="251"/>
      <c r="E586" s="252"/>
      <c r="F586" s="253"/>
      <c r="G586" s="253"/>
      <c r="H586" s="25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50"/>
      <c r="B587" s="251"/>
      <c r="C587" s="251"/>
      <c r="D587" s="251"/>
      <c r="E587" s="252"/>
      <c r="F587" s="253"/>
      <c r="G587" s="253"/>
      <c r="H587" s="25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50"/>
      <c r="B588" s="251"/>
      <c r="C588" s="251"/>
      <c r="D588" s="251"/>
      <c r="E588" s="252"/>
      <c r="F588" s="253"/>
      <c r="G588" s="253"/>
      <c r="H588" s="25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50"/>
      <c r="B589" s="251"/>
      <c r="C589" s="251"/>
      <c r="D589" s="251"/>
      <c r="E589" s="252"/>
      <c r="F589" s="253"/>
      <c r="G589" s="253"/>
      <c r="H589" s="25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50"/>
      <c r="B590" s="251"/>
      <c r="C590" s="251"/>
      <c r="D590" s="251"/>
      <c r="E590" s="252"/>
      <c r="F590" s="253"/>
      <c r="G590" s="253"/>
      <c r="H590" s="25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50"/>
      <c r="B591" s="251"/>
      <c r="C591" s="251"/>
      <c r="D591" s="251"/>
      <c r="E591" s="252"/>
      <c r="F591" s="253"/>
      <c r="G591" s="253"/>
      <c r="H591" s="25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50"/>
      <c r="B592" s="251"/>
      <c r="C592" s="251"/>
      <c r="D592" s="251"/>
      <c r="E592" s="252"/>
      <c r="F592" s="253"/>
      <c r="G592" s="253"/>
      <c r="H592" s="25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50"/>
      <c r="B593" s="251"/>
      <c r="C593" s="251"/>
      <c r="D593" s="251"/>
      <c r="E593" s="252"/>
      <c r="F593" s="253"/>
      <c r="G593" s="253"/>
      <c r="H593" s="25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50"/>
      <c r="B594" s="251"/>
      <c r="C594" s="251"/>
      <c r="D594" s="251"/>
      <c r="E594" s="252"/>
      <c r="F594" s="253"/>
      <c r="G594" s="253"/>
      <c r="H594" s="25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50"/>
      <c r="B595" s="251"/>
      <c r="C595" s="251"/>
      <c r="D595" s="251"/>
      <c r="E595" s="252"/>
      <c r="F595" s="253"/>
      <c r="G595" s="253"/>
      <c r="H595" s="25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50"/>
      <c r="B596" s="251"/>
      <c r="C596" s="251"/>
      <c r="D596" s="251"/>
      <c r="E596" s="252"/>
      <c r="F596" s="253"/>
      <c r="G596" s="253"/>
      <c r="H596" s="25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50"/>
      <c r="B597" s="251"/>
      <c r="C597" s="251"/>
      <c r="D597" s="251"/>
      <c r="E597" s="252"/>
      <c r="F597" s="253"/>
      <c r="G597" s="253"/>
      <c r="H597" s="25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50"/>
      <c r="B598" s="251"/>
      <c r="C598" s="251"/>
      <c r="D598" s="251"/>
      <c r="E598" s="252"/>
      <c r="F598" s="253"/>
      <c r="G598" s="253"/>
      <c r="H598" s="25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50"/>
      <c r="B599" s="251"/>
      <c r="C599" s="251"/>
      <c r="D599" s="251"/>
      <c r="E599" s="252"/>
      <c r="F599" s="253"/>
      <c r="G599" s="253"/>
      <c r="H599" s="25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50"/>
      <c r="B600" s="251"/>
      <c r="C600" s="251"/>
      <c r="D600" s="251"/>
      <c r="E600" s="252"/>
      <c r="F600" s="253"/>
      <c r="G600" s="253"/>
      <c r="H600" s="25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50"/>
      <c r="B601" s="251"/>
      <c r="C601" s="251"/>
      <c r="D601" s="251"/>
      <c r="E601" s="252"/>
      <c r="F601" s="253"/>
      <c r="G601" s="253"/>
      <c r="H601" s="25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50"/>
      <c r="B602" s="251"/>
      <c r="C602" s="251"/>
      <c r="D602" s="251"/>
      <c r="E602" s="252"/>
      <c r="F602" s="253"/>
      <c r="G602" s="253"/>
      <c r="H602" s="25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50"/>
      <c r="B603" s="251"/>
      <c r="C603" s="251"/>
      <c r="D603" s="251"/>
      <c r="E603" s="252"/>
      <c r="F603" s="253"/>
      <c r="G603" s="253"/>
      <c r="H603" s="25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50"/>
      <c r="B604" s="251"/>
      <c r="C604" s="251"/>
      <c r="D604" s="251"/>
      <c r="E604" s="252"/>
      <c r="F604" s="253"/>
      <c r="G604" s="253"/>
      <c r="H604" s="25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50"/>
      <c r="B605" s="251"/>
      <c r="C605" s="251"/>
      <c r="D605" s="251"/>
      <c r="E605" s="252"/>
      <c r="F605" s="253"/>
      <c r="G605" s="253"/>
      <c r="H605" s="25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50"/>
      <c r="B606" s="251"/>
      <c r="C606" s="251"/>
      <c r="D606" s="251"/>
      <c r="E606" s="252"/>
      <c r="F606" s="253"/>
      <c r="G606" s="253"/>
      <c r="H606" s="25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50"/>
      <c r="B607" s="251"/>
      <c r="C607" s="251"/>
      <c r="D607" s="251"/>
      <c r="E607" s="252"/>
      <c r="F607" s="253"/>
      <c r="G607" s="253"/>
      <c r="H607" s="25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50"/>
      <c r="B608" s="251"/>
      <c r="C608" s="251"/>
      <c r="D608" s="251"/>
      <c r="E608" s="252"/>
      <c r="F608" s="253"/>
      <c r="G608" s="253"/>
      <c r="H608" s="25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50"/>
      <c r="B609" s="251"/>
      <c r="C609" s="251"/>
      <c r="D609" s="251"/>
      <c r="E609" s="252"/>
      <c r="F609" s="253"/>
      <c r="G609" s="253"/>
      <c r="H609" s="25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50"/>
      <c r="B610" s="251"/>
      <c r="C610" s="251"/>
      <c r="D610" s="251"/>
      <c r="E610" s="252"/>
      <c r="F610" s="253"/>
      <c r="G610" s="253"/>
      <c r="H610" s="25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50"/>
      <c r="B611" s="251"/>
      <c r="C611" s="251"/>
      <c r="D611" s="251"/>
      <c r="E611" s="252"/>
      <c r="F611" s="253"/>
      <c r="G611" s="253"/>
      <c r="H611" s="25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50"/>
      <c r="B612" s="251"/>
      <c r="C612" s="251"/>
      <c r="D612" s="251"/>
      <c r="E612" s="252"/>
      <c r="F612" s="253"/>
      <c r="G612" s="253"/>
      <c r="H612" s="25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50"/>
      <c r="B613" s="251"/>
      <c r="C613" s="251"/>
      <c r="D613" s="251"/>
      <c r="E613" s="252"/>
      <c r="F613" s="253"/>
      <c r="G613" s="253"/>
      <c r="H613" s="25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50"/>
      <c r="B614" s="251"/>
      <c r="C614" s="251"/>
      <c r="D614" s="251"/>
      <c r="E614" s="252"/>
      <c r="F614" s="253"/>
      <c r="G614" s="253"/>
      <c r="H614" s="25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50"/>
      <c r="B615" s="251"/>
      <c r="C615" s="251"/>
      <c r="D615" s="251"/>
      <c r="E615" s="252"/>
      <c r="F615" s="253"/>
      <c r="G615" s="253"/>
      <c r="H615" s="25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50"/>
      <c r="B616" s="251"/>
      <c r="C616" s="251"/>
      <c r="D616" s="251"/>
      <c r="E616" s="252"/>
      <c r="F616" s="253"/>
      <c r="G616" s="253"/>
      <c r="H616" s="25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50"/>
      <c r="B617" s="251"/>
      <c r="C617" s="251"/>
      <c r="D617" s="251"/>
      <c r="E617" s="252"/>
      <c r="F617" s="253"/>
      <c r="G617" s="253"/>
      <c r="H617" s="25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50"/>
      <c r="B618" s="251"/>
      <c r="C618" s="251"/>
      <c r="D618" s="251"/>
      <c r="E618" s="252"/>
      <c r="F618" s="253"/>
      <c r="G618" s="253"/>
      <c r="H618" s="25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50"/>
      <c r="B619" s="251"/>
      <c r="C619" s="251"/>
      <c r="D619" s="251"/>
      <c r="E619" s="252"/>
      <c r="F619" s="253"/>
      <c r="G619" s="253"/>
      <c r="H619" s="25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50"/>
      <c r="B620" s="251"/>
      <c r="C620" s="251"/>
      <c r="D620" s="251"/>
      <c r="E620" s="252"/>
      <c r="F620" s="253"/>
      <c r="G620" s="253"/>
      <c r="H620" s="25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50"/>
      <c r="B621" s="251"/>
      <c r="C621" s="251"/>
      <c r="D621" s="251"/>
      <c r="E621" s="252"/>
      <c r="F621" s="253"/>
      <c r="G621" s="253"/>
      <c r="H621" s="25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50"/>
      <c r="B622" s="251"/>
      <c r="C622" s="251"/>
      <c r="D622" s="251"/>
      <c r="E622" s="252"/>
      <c r="F622" s="253"/>
      <c r="G622" s="253"/>
      <c r="H622" s="25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50"/>
      <c r="B623" s="251"/>
      <c r="C623" s="251"/>
      <c r="D623" s="251"/>
      <c r="E623" s="252"/>
      <c r="F623" s="253"/>
      <c r="G623" s="253"/>
      <c r="H623" s="25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50"/>
      <c r="B624" s="251"/>
      <c r="C624" s="251"/>
      <c r="D624" s="251"/>
      <c r="E624" s="252"/>
      <c r="F624" s="253"/>
      <c r="G624" s="253"/>
      <c r="H624" s="25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50"/>
      <c r="B625" s="251"/>
      <c r="C625" s="251"/>
      <c r="D625" s="251"/>
      <c r="E625" s="252"/>
      <c r="F625" s="253"/>
      <c r="G625" s="253"/>
      <c r="H625" s="25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50"/>
      <c r="B626" s="251"/>
      <c r="C626" s="251"/>
      <c r="D626" s="251"/>
      <c r="E626" s="252"/>
      <c r="F626" s="253"/>
      <c r="G626" s="253"/>
      <c r="H626" s="25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50"/>
      <c r="B627" s="251"/>
      <c r="C627" s="251"/>
      <c r="D627" s="251"/>
      <c r="E627" s="252"/>
      <c r="F627" s="253"/>
      <c r="G627" s="253"/>
      <c r="H627" s="25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50"/>
      <c r="B628" s="251"/>
      <c r="C628" s="251"/>
      <c r="D628" s="251"/>
      <c r="E628" s="252"/>
      <c r="F628" s="253"/>
      <c r="G628" s="253"/>
      <c r="H628" s="25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50"/>
      <c r="B629" s="251"/>
      <c r="C629" s="251"/>
      <c r="D629" s="251"/>
      <c r="E629" s="252"/>
      <c r="F629" s="253"/>
      <c r="G629" s="253"/>
      <c r="H629" s="25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50"/>
      <c r="B630" s="251"/>
      <c r="C630" s="251"/>
      <c r="D630" s="251"/>
      <c r="E630" s="252"/>
      <c r="F630" s="253"/>
      <c r="G630" s="253"/>
      <c r="H630" s="25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50"/>
      <c r="B631" s="251"/>
      <c r="C631" s="251"/>
      <c r="D631" s="251"/>
      <c r="E631" s="252"/>
      <c r="F631" s="253"/>
      <c r="G631" s="253"/>
      <c r="H631" s="25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50"/>
      <c r="B632" s="251"/>
      <c r="C632" s="251"/>
      <c r="D632" s="251"/>
      <c r="E632" s="252"/>
      <c r="F632" s="253"/>
      <c r="G632" s="253"/>
      <c r="H632" s="25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50"/>
      <c r="B633" s="251"/>
      <c r="C633" s="251"/>
      <c r="D633" s="251"/>
      <c r="E633" s="252"/>
      <c r="F633" s="253"/>
      <c r="G633" s="253"/>
      <c r="H633" s="25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50"/>
      <c r="B634" s="251"/>
      <c r="C634" s="251"/>
      <c r="D634" s="251"/>
      <c r="E634" s="252"/>
      <c r="F634" s="253"/>
      <c r="G634" s="253"/>
      <c r="H634" s="25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50"/>
      <c r="B635" s="251"/>
      <c r="C635" s="251"/>
      <c r="D635" s="251"/>
      <c r="E635" s="252"/>
      <c r="F635" s="253"/>
      <c r="G635" s="253"/>
      <c r="H635" s="25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50"/>
      <c r="B636" s="251"/>
      <c r="C636" s="251"/>
      <c r="D636" s="251"/>
      <c r="E636" s="252"/>
      <c r="F636" s="253"/>
      <c r="G636" s="253"/>
      <c r="H636" s="25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50"/>
      <c r="B637" s="251"/>
      <c r="C637" s="251"/>
      <c r="D637" s="251"/>
      <c r="E637" s="252"/>
      <c r="F637" s="253"/>
      <c r="G637" s="253"/>
      <c r="H637" s="25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50"/>
      <c r="B638" s="251"/>
      <c r="C638" s="251"/>
      <c r="D638" s="251"/>
      <c r="E638" s="252"/>
      <c r="F638" s="253"/>
      <c r="G638" s="253"/>
      <c r="H638" s="25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50"/>
      <c r="B639" s="251"/>
      <c r="C639" s="251"/>
      <c r="D639" s="251"/>
      <c r="E639" s="252"/>
      <c r="F639" s="253"/>
      <c r="G639" s="253"/>
      <c r="H639" s="25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50"/>
      <c r="B640" s="251"/>
      <c r="C640" s="251"/>
      <c r="D640" s="251"/>
      <c r="E640" s="252"/>
      <c r="F640" s="253"/>
      <c r="G640" s="253"/>
      <c r="H640" s="25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50"/>
      <c r="B641" s="251"/>
      <c r="C641" s="251"/>
      <c r="D641" s="251"/>
      <c r="E641" s="252"/>
      <c r="F641" s="253"/>
      <c r="G641" s="253"/>
      <c r="H641" s="25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50"/>
      <c r="B642" s="251"/>
      <c r="C642" s="251"/>
      <c r="D642" s="251"/>
      <c r="E642" s="252"/>
      <c r="F642" s="253"/>
      <c r="G642" s="253"/>
      <c r="H642" s="25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50"/>
      <c r="B643" s="251"/>
      <c r="C643" s="251"/>
      <c r="D643" s="251"/>
      <c r="E643" s="252"/>
      <c r="F643" s="253"/>
      <c r="G643" s="253"/>
      <c r="H643" s="25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50"/>
      <c r="B644" s="251"/>
      <c r="C644" s="251"/>
      <c r="D644" s="251"/>
      <c r="E644" s="252"/>
      <c r="F644" s="253"/>
      <c r="G644" s="253"/>
      <c r="H644" s="25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50"/>
      <c r="B645" s="251"/>
      <c r="C645" s="251"/>
      <c r="D645" s="251"/>
      <c r="E645" s="252"/>
      <c r="F645" s="253"/>
      <c r="G645" s="253"/>
      <c r="H645" s="25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50"/>
      <c r="B646" s="251"/>
      <c r="C646" s="251"/>
      <c r="D646" s="251"/>
      <c r="E646" s="252"/>
      <c r="F646" s="253"/>
      <c r="G646" s="253"/>
      <c r="H646" s="25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50"/>
      <c r="B647" s="251"/>
      <c r="C647" s="251"/>
      <c r="D647" s="251"/>
      <c r="E647" s="252"/>
      <c r="F647" s="253"/>
      <c r="G647" s="253"/>
      <c r="H647" s="25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50"/>
      <c r="B648" s="251"/>
      <c r="C648" s="251"/>
      <c r="D648" s="251"/>
      <c r="E648" s="252"/>
      <c r="F648" s="253"/>
      <c r="G648" s="253"/>
      <c r="H648" s="25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50"/>
      <c r="B649" s="251"/>
      <c r="C649" s="251"/>
      <c r="D649" s="251"/>
      <c r="E649" s="252"/>
      <c r="F649" s="253"/>
      <c r="G649" s="253"/>
      <c r="H649" s="25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50"/>
      <c r="B650" s="251"/>
      <c r="C650" s="251"/>
      <c r="D650" s="251"/>
      <c r="E650" s="252"/>
      <c r="F650" s="253"/>
      <c r="G650" s="253"/>
      <c r="H650" s="25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50"/>
      <c r="B651" s="251"/>
      <c r="C651" s="251"/>
      <c r="D651" s="251"/>
      <c r="E651" s="252"/>
      <c r="F651" s="253"/>
      <c r="G651" s="253"/>
      <c r="H651" s="25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50"/>
      <c r="B652" s="251"/>
      <c r="C652" s="251"/>
      <c r="D652" s="251"/>
      <c r="E652" s="252"/>
      <c r="F652" s="253"/>
      <c r="G652" s="253"/>
      <c r="H652" s="25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50"/>
      <c r="B653" s="251"/>
      <c r="C653" s="251"/>
      <c r="D653" s="251"/>
      <c r="E653" s="252"/>
      <c r="F653" s="253"/>
      <c r="G653" s="253"/>
      <c r="H653" s="25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50"/>
      <c r="B654" s="251"/>
      <c r="C654" s="251"/>
      <c r="D654" s="251"/>
      <c r="E654" s="252"/>
      <c r="F654" s="253"/>
      <c r="G654" s="253"/>
      <c r="H654" s="25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50"/>
      <c r="B655" s="251"/>
      <c r="C655" s="251"/>
      <c r="D655" s="251"/>
      <c r="E655" s="252"/>
      <c r="F655" s="253"/>
      <c r="G655" s="253"/>
      <c r="H655" s="25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50"/>
      <c r="B656" s="251"/>
      <c r="C656" s="251"/>
      <c r="D656" s="251"/>
      <c r="E656" s="252"/>
      <c r="F656" s="253"/>
      <c r="G656" s="253"/>
      <c r="H656" s="25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50"/>
      <c r="B657" s="251"/>
      <c r="C657" s="251"/>
      <c r="D657" s="251"/>
      <c r="E657" s="252"/>
      <c r="F657" s="253"/>
      <c r="G657" s="253"/>
      <c r="H657" s="25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50"/>
      <c r="B658" s="251"/>
      <c r="C658" s="251"/>
      <c r="D658" s="251"/>
      <c r="E658" s="252"/>
      <c r="F658" s="253"/>
      <c r="G658" s="253"/>
      <c r="H658" s="25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50"/>
      <c r="B659" s="251"/>
      <c r="C659" s="251"/>
      <c r="D659" s="251"/>
      <c r="E659" s="252"/>
      <c r="F659" s="253"/>
      <c r="G659" s="253"/>
      <c r="H659" s="25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50"/>
      <c r="B660" s="251"/>
      <c r="C660" s="251"/>
      <c r="D660" s="251"/>
      <c r="E660" s="252"/>
      <c r="F660" s="253"/>
      <c r="G660" s="253"/>
      <c r="H660" s="25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50"/>
      <c r="B661" s="251"/>
      <c r="C661" s="251"/>
      <c r="D661" s="251"/>
      <c r="E661" s="252"/>
      <c r="F661" s="253"/>
      <c r="G661" s="253"/>
      <c r="H661" s="25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50"/>
      <c r="B662" s="251"/>
      <c r="C662" s="251"/>
      <c r="D662" s="251"/>
      <c r="E662" s="252"/>
      <c r="F662" s="253"/>
      <c r="G662" s="253"/>
      <c r="H662" s="25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50"/>
      <c r="B663" s="251"/>
      <c r="C663" s="251"/>
      <c r="D663" s="251"/>
      <c r="E663" s="252"/>
      <c r="F663" s="253"/>
      <c r="G663" s="253"/>
      <c r="H663" s="25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50"/>
      <c r="B664" s="251"/>
      <c r="C664" s="251"/>
      <c r="D664" s="251"/>
      <c r="E664" s="252"/>
      <c r="F664" s="253"/>
      <c r="G664" s="253"/>
      <c r="H664" s="25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50"/>
      <c r="B665" s="251"/>
      <c r="C665" s="251"/>
      <c r="D665" s="251"/>
      <c r="E665" s="252"/>
      <c r="F665" s="253"/>
      <c r="G665" s="253"/>
      <c r="H665" s="25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50"/>
      <c r="B666" s="251"/>
      <c r="C666" s="251"/>
      <c r="D666" s="251"/>
      <c r="E666" s="252"/>
      <c r="F666" s="253"/>
      <c r="G666" s="253"/>
      <c r="H666" s="25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50"/>
      <c r="B667" s="251"/>
      <c r="C667" s="251"/>
      <c r="D667" s="251"/>
      <c r="E667" s="252"/>
      <c r="F667" s="253"/>
      <c r="G667" s="253"/>
      <c r="H667" s="25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50"/>
      <c r="B668" s="251"/>
      <c r="C668" s="251"/>
      <c r="D668" s="251"/>
      <c r="E668" s="252"/>
      <c r="F668" s="253"/>
      <c r="G668" s="253"/>
      <c r="H668" s="25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50"/>
      <c r="B669" s="251"/>
      <c r="C669" s="251"/>
      <c r="D669" s="251"/>
      <c r="E669" s="252"/>
      <c r="F669" s="253"/>
      <c r="G669" s="253"/>
      <c r="H669" s="25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50"/>
      <c r="B670" s="251"/>
      <c r="C670" s="251"/>
      <c r="D670" s="251"/>
      <c r="E670" s="252"/>
      <c r="F670" s="253"/>
      <c r="G670" s="253"/>
      <c r="H670" s="25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50"/>
      <c r="B671" s="251"/>
      <c r="C671" s="251"/>
      <c r="D671" s="251"/>
      <c r="E671" s="252"/>
      <c r="F671" s="253"/>
      <c r="G671" s="253"/>
      <c r="H671" s="25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50"/>
      <c r="B672" s="251"/>
      <c r="C672" s="251"/>
      <c r="D672" s="251"/>
      <c r="E672" s="252"/>
      <c r="F672" s="253"/>
      <c r="G672" s="253"/>
      <c r="H672" s="25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50"/>
      <c r="B673" s="251"/>
      <c r="C673" s="251"/>
      <c r="D673" s="251"/>
      <c r="E673" s="252"/>
      <c r="F673" s="253"/>
      <c r="G673" s="253"/>
      <c r="H673" s="25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50"/>
      <c r="B674" s="251"/>
      <c r="C674" s="251"/>
      <c r="D674" s="251"/>
      <c r="E674" s="252"/>
      <c r="F674" s="253"/>
      <c r="G674" s="253"/>
      <c r="H674" s="25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50"/>
      <c r="B675" s="251"/>
      <c r="C675" s="251"/>
      <c r="D675" s="251"/>
      <c r="E675" s="252"/>
      <c r="F675" s="253"/>
      <c r="G675" s="253"/>
      <c r="H675" s="25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50"/>
      <c r="B676" s="251"/>
      <c r="C676" s="251"/>
      <c r="D676" s="251"/>
      <c r="E676" s="252"/>
      <c r="F676" s="253"/>
      <c r="G676" s="253"/>
      <c r="H676" s="25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50"/>
      <c r="B677" s="251"/>
      <c r="C677" s="251"/>
      <c r="D677" s="251"/>
      <c r="E677" s="252"/>
      <c r="F677" s="253"/>
      <c r="G677" s="253"/>
      <c r="H677" s="25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50"/>
      <c r="B678" s="251"/>
      <c r="C678" s="251"/>
      <c r="D678" s="251"/>
      <c r="E678" s="252"/>
      <c r="F678" s="253"/>
      <c r="G678" s="253"/>
      <c r="H678" s="25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50"/>
      <c r="B679" s="251"/>
      <c r="C679" s="251"/>
      <c r="D679" s="251"/>
      <c r="E679" s="252"/>
      <c r="F679" s="253"/>
      <c r="G679" s="253"/>
      <c r="H679" s="25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50"/>
      <c r="B680" s="251"/>
      <c r="C680" s="251"/>
      <c r="D680" s="251"/>
      <c r="E680" s="252"/>
      <c r="F680" s="253"/>
      <c r="G680" s="253"/>
      <c r="H680" s="25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50"/>
      <c r="B681" s="251"/>
      <c r="C681" s="251"/>
      <c r="D681" s="251"/>
      <c r="E681" s="252"/>
      <c r="F681" s="253"/>
      <c r="G681" s="253"/>
      <c r="H681" s="25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50"/>
      <c r="B682" s="251"/>
      <c r="C682" s="251"/>
      <c r="D682" s="251"/>
      <c r="E682" s="252"/>
      <c r="F682" s="253"/>
      <c r="G682" s="253"/>
      <c r="H682" s="25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50"/>
      <c r="B683" s="251"/>
      <c r="C683" s="251"/>
      <c r="D683" s="251"/>
      <c r="E683" s="252"/>
      <c r="F683" s="253"/>
      <c r="G683" s="253"/>
      <c r="H683" s="25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50"/>
      <c r="B684" s="251"/>
      <c r="C684" s="251"/>
      <c r="D684" s="251"/>
      <c r="E684" s="252"/>
      <c r="F684" s="253"/>
      <c r="G684" s="253"/>
      <c r="H684" s="25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50"/>
      <c r="B685" s="251"/>
      <c r="C685" s="251"/>
      <c r="D685" s="251"/>
      <c r="E685" s="252"/>
      <c r="F685" s="253"/>
      <c r="G685" s="253"/>
      <c r="H685" s="25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50"/>
      <c r="B686" s="251"/>
      <c r="C686" s="251"/>
      <c r="D686" s="251"/>
      <c r="E686" s="252"/>
      <c r="F686" s="253"/>
      <c r="G686" s="253"/>
      <c r="H686" s="25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50"/>
      <c r="B687" s="251"/>
      <c r="C687" s="251"/>
      <c r="D687" s="251"/>
      <c r="E687" s="252"/>
      <c r="F687" s="253"/>
      <c r="G687" s="253"/>
      <c r="H687" s="25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50"/>
      <c r="B688" s="251"/>
      <c r="C688" s="251"/>
      <c r="D688" s="251"/>
      <c r="E688" s="252"/>
      <c r="F688" s="253"/>
      <c r="G688" s="253"/>
      <c r="H688" s="25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50"/>
      <c r="B689" s="251"/>
      <c r="C689" s="251"/>
      <c r="D689" s="251"/>
      <c r="E689" s="252"/>
      <c r="F689" s="253"/>
      <c r="G689" s="253"/>
      <c r="H689" s="25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50"/>
      <c r="B690" s="251"/>
      <c r="C690" s="251"/>
      <c r="D690" s="251"/>
      <c r="E690" s="252"/>
      <c r="F690" s="253"/>
      <c r="G690" s="253"/>
      <c r="H690" s="25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50"/>
      <c r="B691" s="251"/>
      <c r="C691" s="251"/>
      <c r="D691" s="251"/>
      <c r="E691" s="252"/>
      <c r="F691" s="253"/>
      <c r="G691" s="253"/>
      <c r="H691" s="25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50"/>
      <c r="B692" s="251"/>
      <c r="C692" s="251"/>
      <c r="D692" s="251"/>
      <c r="E692" s="252"/>
      <c r="F692" s="253"/>
      <c r="G692" s="253"/>
      <c r="H692" s="25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50"/>
      <c r="B693" s="251"/>
      <c r="C693" s="251"/>
      <c r="D693" s="251"/>
      <c r="E693" s="252"/>
      <c r="F693" s="253"/>
      <c r="G693" s="253"/>
      <c r="H693" s="25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50"/>
      <c r="B694" s="251"/>
      <c r="C694" s="251"/>
      <c r="D694" s="251"/>
      <c r="E694" s="252"/>
      <c r="F694" s="253"/>
      <c r="G694" s="253"/>
      <c r="H694" s="25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50"/>
      <c r="B695" s="251"/>
      <c r="C695" s="251"/>
      <c r="D695" s="251"/>
      <c r="E695" s="252"/>
      <c r="F695" s="253"/>
      <c r="G695" s="253"/>
      <c r="H695" s="25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50"/>
      <c r="B696" s="251"/>
      <c r="C696" s="251"/>
      <c r="D696" s="251"/>
      <c r="E696" s="252"/>
      <c r="F696" s="253"/>
      <c r="G696" s="253"/>
      <c r="H696" s="25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50"/>
      <c r="B697" s="251"/>
      <c r="C697" s="251"/>
      <c r="D697" s="251"/>
      <c r="E697" s="252"/>
      <c r="F697" s="253"/>
      <c r="G697" s="253"/>
      <c r="H697" s="25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50"/>
      <c r="B698" s="251"/>
      <c r="C698" s="251"/>
      <c r="D698" s="251"/>
      <c r="E698" s="252"/>
      <c r="F698" s="253"/>
      <c r="G698" s="253"/>
      <c r="H698" s="25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50"/>
      <c r="B699" s="251"/>
      <c r="C699" s="251"/>
      <c r="D699" s="251"/>
      <c r="E699" s="252"/>
      <c r="F699" s="253"/>
      <c r="G699" s="253"/>
      <c r="H699" s="25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50"/>
      <c r="B700" s="251"/>
      <c r="C700" s="251"/>
      <c r="D700" s="251"/>
      <c r="E700" s="252"/>
      <c r="F700" s="253"/>
      <c r="G700" s="253"/>
      <c r="H700" s="25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50"/>
      <c r="B701" s="251"/>
      <c r="C701" s="251"/>
      <c r="D701" s="251"/>
      <c r="E701" s="252"/>
      <c r="F701" s="253"/>
      <c r="G701" s="253"/>
      <c r="H701" s="25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50"/>
      <c r="B702" s="251"/>
      <c r="C702" s="251"/>
      <c r="D702" s="251"/>
      <c r="E702" s="252"/>
      <c r="F702" s="253"/>
      <c r="G702" s="253"/>
      <c r="H702" s="25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50"/>
      <c r="B703" s="251"/>
      <c r="C703" s="251"/>
      <c r="D703" s="251"/>
      <c r="E703" s="252"/>
      <c r="F703" s="253"/>
      <c r="G703" s="253"/>
      <c r="H703" s="25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50"/>
      <c r="B704" s="251"/>
      <c r="C704" s="251"/>
      <c r="D704" s="251"/>
      <c r="E704" s="252"/>
      <c r="F704" s="253"/>
      <c r="G704" s="253"/>
      <c r="H704" s="25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50"/>
      <c r="B705" s="251"/>
      <c r="C705" s="251"/>
      <c r="D705" s="251"/>
      <c r="E705" s="252"/>
      <c r="F705" s="253"/>
      <c r="G705" s="253"/>
      <c r="H705" s="25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50"/>
      <c r="B706" s="251"/>
      <c r="C706" s="251"/>
      <c r="D706" s="251"/>
      <c r="E706" s="252"/>
      <c r="F706" s="253"/>
      <c r="G706" s="253"/>
      <c r="H706" s="25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50"/>
      <c r="B707" s="251"/>
      <c r="C707" s="251"/>
      <c r="D707" s="251"/>
      <c r="E707" s="252"/>
      <c r="F707" s="253"/>
      <c r="G707" s="253"/>
      <c r="H707" s="25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50"/>
      <c r="B708" s="251"/>
      <c r="C708" s="251"/>
      <c r="D708" s="251"/>
      <c r="E708" s="252"/>
      <c r="F708" s="253"/>
      <c r="G708" s="253"/>
      <c r="H708" s="25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50"/>
      <c r="B709" s="251"/>
      <c r="C709" s="251"/>
      <c r="D709" s="251"/>
      <c r="E709" s="252"/>
      <c r="F709" s="253"/>
      <c r="G709" s="253"/>
      <c r="H709" s="25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50"/>
      <c r="B710" s="251"/>
      <c r="C710" s="251"/>
      <c r="D710" s="251"/>
      <c r="E710" s="252"/>
      <c r="F710" s="253"/>
      <c r="G710" s="253"/>
      <c r="H710" s="25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50"/>
      <c r="B711" s="251"/>
      <c r="C711" s="251"/>
      <c r="D711" s="251"/>
      <c r="E711" s="252"/>
      <c r="F711" s="253"/>
      <c r="G711" s="253"/>
      <c r="H711" s="25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50"/>
      <c r="B712" s="251"/>
      <c r="C712" s="251"/>
      <c r="D712" s="251"/>
      <c r="E712" s="252"/>
      <c r="F712" s="253"/>
      <c r="G712" s="253"/>
      <c r="H712" s="25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50"/>
      <c r="B713" s="251"/>
      <c r="C713" s="251"/>
      <c r="D713" s="251"/>
      <c r="E713" s="252"/>
      <c r="F713" s="253"/>
      <c r="G713" s="253"/>
      <c r="H713" s="25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50"/>
      <c r="B714" s="251"/>
      <c r="C714" s="251"/>
      <c r="D714" s="251"/>
      <c r="E714" s="252"/>
      <c r="F714" s="253"/>
      <c r="G714" s="253"/>
      <c r="H714" s="25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50"/>
      <c r="B715" s="251"/>
      <c r="C715" s="251"/>
      <c r="D715" s="251"/>
      <c r="E715" s="252"/>
      <c r="F715" s="253"/>
      <c r="G715" s="253"/>
      <c r="H715" s="25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50"/>
      <c r="B716" s="251"/>
      <c r="C716" s="251"/>
      <c r="D716" s="251"/>
      <c r="E716" s="252"/>
      <c r="F716" s="253"/>
      <c r="G716" s="253"/>
      <c r="H716" s="25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50"/>
      <c r="B717" s="251"/>
      <c r="C717" s="251"/>
      <c r="D717" s="251"/>
      <c r="E717" s="252"/>
      <c r="F717" s="253"/>
      <c r="G717" s="253"/>
      <c r="H717" s="25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50"/>
      <c r="B718" s="251"/>
      <c r="C718" s="251"/>
      <c r="D718" s="251"/>
      <c r="E718" s="252"/>
      <c r="F718" s="253"/>
      <c r="G718" s="253"/>
      <c r="H718" s="25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50"/>
      <c r="B719" s="251"/>
      <c r="C719" s="251"/>
      <c r="D719" s="251"/>
      <c r="E719" s="252"/>
      <c r="F719" s="253"/>
      <c r="G719" s="253"/>
      <c r="H719" s="25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50"/>
      <c r="B720" s="251"/>
      <c r="C720" s="251"/>
      <c r="D720" s="251"/>
      <c r="E720" s="252"/>
      <c r="F720" s="253"/>
      <c r="G720" s="253"/>
      <c r="H720" s="25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50"/>
      <c r="B721" s="251"/>
      <c r="C721" s="251"/>
      <c r="D721" s="251"/>
      <c r="E721" s="252"/>
      <c r="F721" s="253"/>
      <c r="G721" s="253"/>
      <c r="H721" s="25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50"/>
      <c r="B722" s="251"/>
      <c r="C722" s="251"/>
      <c r="D722" s="251"/>
      <c r="E722" s="252"/>
      <c r="F722" s="253"/>
      <c r="G722" s="253"/>
      <c r="H722" s="25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50"/>
      <c r="B723" s="251"/>
      <c r="C723" s="251"/>
      <c r="D723" s="251"/>
      <c r="E723" s="252"/>
      <c r="F723" s="253"/>
      <c r="G723" s="253"/>
      <c r="H723" s="25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50"/>
      <c r="B724" s="251"/>
      <c r="C724" s="251"/>
      <c r="D724" s="251"/>
      <c r="E724" s="252"/>
      <c r="F724" s="253"/>
      <c r="G724" s="253"/>
      <c r="H724" s="25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50"/>
      <c r="B725" s="251"/>
      <c r="C725" s="251"/>
      <c r="D725" s="251"/>
      <c r="E725" s="252"/>
      <c r="F725" s="253"/>
      <c r="G725" s="253"/>
      <c r="H725" s="25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50"/>
      <c r="B726" s="251"/>
      <c r="C726" s="251"/>
      <c r="D726" s="251"/>
      <c r="E726" s="252"/>
      <c r="F726" s="253"/>
      <c r="G726" s="253"/>
      <c r="H726" s="25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50"/>
      <c r="B727" s="251"/>
      <c r="C727" s="251"/>
      <c r="D727" s="251"/>
      <c r="E727" s="252"/>
      <c r="F727" s="253"/>
      <c r="G727" s="253"/>
      <c r="H727" s="25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50"/>
      <c r="B728" s="251"/>
      <c r="C728" s="251"/>
      <c r="D728" s="251"/>
      <c r="E728" s="252"/>
      <c r="F728" s="253"/>
      <c r="G728" s="253"/>
      <c r="H728" s="25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50"/>
      <c r="B729" s="251"/>
      <c r="C729" s="251"/>
      <c r="D729" s="251"/>
      <c r="E729" s="252"/>
      <c r="F729" s="253"/>
      <c r="G729" s="253"/>
      <c r="H729" s="25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50"/>
      <c r="B730" s="251"/>
      <c r="C730" s="251"/>
      <c r="D730" s="251"/>
      <c r="E730" s="252"/>
      <c r="F730" s="253"/>
      <c r="G730" s="253"/>
      <c r="H730" s="25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50"/>
      <c r="B731" s="251"/>
      <c r="C731" s="251"/>
      <c r="D731" s="251"/>
      <c r="E731" s="252"/>
      <c r="F731" s="253"/>
      <c r="G731" s="253"/>
      <c r="H731" s="25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50"/>
      <c r="B732" s="251"/>
      <c r="C732" s="251"/>
      <c r="D732" s="251"/>
      <c r="E732" s="252"/>
      <c r="F732" s="253"/>
      <c r="G732" s="253"/>
      <c r="H732" s="25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50"/>
      <c r="B733" s="251"/>
      <c r="C733" s="251"/>
      <c r="D733" s="251"/>
      <c r="E733" s="252"/>
      <c r="F733" s="253"/>
      <c r="G733" s="253"/>
      <c r="H733" s="25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50"/>
      <c r="B734" s="251"/>
      <c r="C734" s="251"/>
      <c r="D734" s="251"/>
      <c r="E734" s="252"/>
      <c r="F734" s="253"/>
      <c r="G734" s="253"/>
      <c r="H734" s="25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50"/>
      <c r="B735" s="251"/>
      <c r="C735" s="251"/>
      <c r="D735" s="251"/>
      <c r="E735" s="252"/>
      <c r="F735" s="253"/>
      <c r="G735" s="253"/>
      <c r="H735" s="25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50"/>
      <c r="B736" s="251"/>
      <c r="C736" s="251"/>
      <c r="D736" s="251"/>
      <c r="E736" s="252"/>
      <c r="F736" s="253"/>
      <c r="G736" s="253"/>
      <c r="H736" s="25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50"/>
      <c r="B737" s="251"/>
      <c r="C737" s="251"/>
      <c r="D737" s="251"/>
      <c r="E737" s="252"/>
      <c r="F737" s="253"/>
      <c r="G737" s="253"/>
      <c r="H737" s="25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50"/>
      <c r="B738" s="251"/>
      <c r="C738" s="251"/>
      <c r="D738" s="251"/>
      <c r="E738" s="252"/>
      <c r="F738" s="253"/>
      <c r="G738" s="253"/>
      <c r="H738" s="25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50"/>
      <c r="B739" s="251"/>
      <c r="C739" s="251"/>
      <c r="D739" s="251"/>
      <c r="E739" s="252"/>
      <c r="F739" s="253"/>
      <c r="G739" s="253"/>
      <c r="H739" s="25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50"/>
      <c r="B740" s="251"/>
      <c r="C740" s="251"/>
      <c r="D740" s="251"/>
      <c r="E740" s="252"/>
      <c r="F740" s="253"/>
      <c r="G740" s="253"/>
      <c r="H740" s="25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50"/>
      <c r="B741" s="251"/>
      <c r="C741" s="251"/>
      <c r="D741" s="251"/>
      <c r="E741" s="252"/>
      <c r="F741" s="253"/>
      <c r="G741" s="253"/>
      <c r="H741" s="25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50"/>
      <c r="B742" s="251"/>
      <c r="C742" s="251"/>
      <c r="D742" s="251"/>
      <c r="E742" s="252"/>
      <c r="F742" s="253"/>
      <c r="G742" s="253"/>
      <c r="H742" s="25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50"/>
      <c r="B743" s="251"/>
      <c r="C743" s="251"/>
      <c r="D743" s="251"/>
      <c r="E743" s="252"/>
      <c r="F743" s="253"/>
      <c r="G743" s="253"/>
      <c r="H743" s="25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50"/>
      <c r="B744" s="251"/>
      <c r="C744" s="251"/>
      <c r="D744" s="251"/>
      <c r="E744" s="252"/>
      <c r="F744" s="253"/>
      <c r="G744" s="253"/>
      <c r="H744" s="25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50"/>
      <c r="B745" s="251"/>
      <c r="C745" s="251"/>
      <c r="D745" s="251"/>
      <c r="E745" s="252"/>
      <c r="F745" s="253"/>
      <c r="G745" s="253"/>
      <c r="H745" s="25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50"/>
      <c r="B746" s="251"/>
      <c r="C746" s="251"/>
      <c r="D746" s="251"/>
      <c r="E746" s="252"/>
      <c r="F746" s="253"/>
      <c r="G746" s="253"/>
      <c r="H746" s="25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50"/>
      <c r="B747" s="251"/>
      <c r="C747" s="251"/>
      <c r="D747" s="251"/>
      <c r="E747" s="252"/>
      <c r="F747" s="253"/>
      <c r="G747" s="253"/>
      <c r="H747" s="25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50"/>
      <c r="B748" s="251"/>
      <c r="C748" s="251"/>
      <c r="D748" s="251"/>
      <c r="E748" s="252"/>
      <c r="F748" s="253"/>
      <c r="G748" s="253"/>
      <c r="H748" s="25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50"/>
      <c r="B749" s="251"/>
      <c r="C749" s="251"/>
      <c r="D749" s="251"/>
      <c r="E749" s="252"/>
      <c r="F749" s="253"/>
      <c r="G749" s="253"/>
      <c r="H749" s="25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50"/>
      <c r="B750" s="251"/>
      <c r="C750" s="251"/>
      <c r="D750" s="251"/>
      <c r="E750" s="252"/>
      <c r="F750" s="253"/>
      <c r="G750" s="253"/>
      <c r="H750" s="25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50"/>
      <c r="B751" s="251"/>
      <c r="C751" s="251"/>
      <c r="D751" s="251"/>
      <c r="E751" s="252"/>
      <c r="F751" s="253"/>
      <c r="G751" s="253"/>
      <c r="H751" s="25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50"/>
      <c r="B752" s="251"/>
      <c r="C752" s="251"/>
      <c r="D752" s="251"/>
      <c r="E752" s="252"/>
      <c r="F752" s="253"/>
      <c r="G752" s="253"/>
      <c r="H752" s="25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50"/>
      <c r="B753" s="251"/>
      <c r="C753" s="251"/>
      <c r="D753" s="251"/>
      <c r="E753" s="252"/>
      <c r="F753" s="253"/>
      <c r="G753" s="253"/>
      <c r="H753" s="25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50"/>
      <c r="B754" s="251"/>
      <c r="C754" s="251"/>
      <c r="D754" s="251"/>
      <c r="E754" s="252"/>
      <c r="F754" s="253"/>
      <c r="G754" s="253"/>
      <c r="H754" s="25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50"/>
      <c r="B755" s="251"/>
      <c r="C755" s="251"/>
      <c r="D755" s="251"/>
      <c r="E755" s="252"/>
      <c r="F755" s="253"/>
      <c r="G755" s="253"/>
      <c r="H755" s="25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50"/>
      <c r="B756" s="251"/>
      <c r="C756" s="251"/>
      <c r="D756" s="251"/>
      <c r="E756" s="252"/>
      <c r="F756" s="253"/>
      <c r="G756" s="253"/>
      <c r="H756" s="25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50"/>
      <c r="B757" s="251"/>
      <c r="C757" s="251"/>
      <c r="D757" s="251"/>
      <c r="E757" s="252"/>
      <c r="F757" s="253"/>
      <c r="G757" s="253"/>
      <c r="H757" s="25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50"/>
      <c r="B758" s="251"/>
      <c r="C758" s="251"/>
      <c r="D758" s="251"/>
      <c r="E758" s="252"/>
      <c r="F758" s="253"/>
      <c r="G758" s="253"/>
      <c r="H758" s="25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50"/>
      <c r="B759" s="251"/>
      <c r="C759" s="251"/>
      <c r="D759" s="251"/>
      <c r="E759" s="252"/>
      <c r="F759" s="253"/>
      <c r="G759" s="253"/>
      <c r="H759" s="25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50"/>
      <c r="B760" s="251"/>
      <c r="C760" s="251"/>
      <c r="D760" s="251"/>
      <c r="E760" s="252"/>
      <c r="F760" s="253"/>
      <c r="G760" s="253"/>
      <c r="H760" s="25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50"/>
      <c r="B761" s="251"/>
      <c r="C761" s="251"/>
      <c r="D761" s="251"/>
      <c r="E761" s="252"/>
      <c r="F761" s="253"/>
      <c r="G761" s="253"/>
      <c r="H761" s="25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50"/>
      <c r="B762" s="251"/>
      <c r="C762" s="251"/>
      <c r="D762" s="251"/>
      <c r="E762" s="252"/>
      <c r="F762" s="253"/>
      <c r="G762" s="253"/>
      <c r="H762" s="25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50"/>
      <c r="B763" s="251"/>
      <c r="C763" s="251"/>
      <c r="D763" s="251"/>
      <c r="E763" s="252"/>
      <c r="F763" s="253"/>
      <c r="G763" s="253"/>
      <c r="H763" s="25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50"/>
      <c r="B764" s="251"/>
      <c r="C764" s="251"/>
      <c r="D764" s="251"/>
      <c r="E764" s="252"/>
      <c r="F764" s="253"/>
      <c r="G764" s="253"/>
      <c r="H764" s="25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50"/>
      <c r="B765" s="251"/>
      <c r="C765" s="251"/>
      <c r="D765" s="251"/>
      <c r="E765" s="252"/>
      <c r="F765" s="253"/>
      <c r="G765" s="253"/>
      <c r="H765" s="25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50"/>
      <c r="B766" s="251"/>
      <c r="C766" s="251"/>
      <c r="D766" s="251"/>
      <c r="E766" s="252"/>
      <c r="F766" s="253"/>
      <c r="G766" s="253"/>
      <c r="H766" s="25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50"/>
      <c r="B767" s="251"/>
      <c r="C767" s="251"/>
      <c r="D767" s="251"/>
      <c r="E767" s="252"/>
      <c r="F767" s="253"/>
      <c r="G767" s="253"/>
      <c r="H767" s="25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50"/>
      <c r="B768" s="251"/>
      <c r="C768" s="251"/>
      <c r="D768" s="251"/>
      <c r="E768" s="252"/>
      <c r="F768" s="253"/>
      <c r="G768" s="253"/>
      <c r="H768" s="25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50"/>
      <c r="B769" s="251"/>
      <c r="C769" s="251"/>
      <c r="D769" s="251"/>
      <c r="E769" s="252"/>
      <c r="F769" s="253"/>
      <c r="G769" s="253"/>
      <c r="H769" s="25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50"/>
      <c r="B770" s="251"/>
      <c r="C770" s="251"/>
      <c r="D770" s="251"/>
      <c r="E770" s="252"/>
      <c r="F770" s="253"/>
      <c r="G770" s="253"/>
      <c r="H770" s="25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50"/>
      <c r="B771" s="251"/>
      <c r="C771" s="251"/>
      <c r="D771" s="251"/>
      <c r="E771" s="252"/>
      <c r="F771" s="253"/>
      <c r="G771" s="253"/>
      <c r="H771" s="25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50"/>
      <c r="B772" s="251"/>
      <c r="C772" s="251"/>
      <c r="D772" s="251"/>
      <c r="E772" s="252"/>
      <c r="F772" s="253"/>
      <c r="G772" s="253"/>
      <c r="H772" s="25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50"/>
      <c r="B773" s="251"/>
      <c r="C773" s="251"/>
      <c r="D773" s="251"/>
      <c r="E773" s="252"/>
      <c r="F773" s="253"/>
      <c r="G773" s="253"/>
      <c r="H773" s="25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50"/>
      <c r="B774" s="251"/>
      <c r="C774" s="251"/>
      <c r="D774" s="251"/>
      <c r="E774" s="252"/>
      <c r="F774" s="253"/>
      <c r="G774" s="253"/>
      <c r="H774" s="25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50"/>
      <c r="B775" s="251"/>
      <c r="C775" s="251"/>
      <c r="D775" s="251"/>
      <c r="E775" s="252"/>
      <c r="F775" s="253"/>
      <c r="G775" s="253"/>
      <c r="H775" s="25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50"/>
      <c r="B776" s="251"/>
      <c r="C776" s="251"/>
      <c r="D776" s="251"/>
      <c r="E776" s="252"/>
      <c r="F776" s="253"/>
      <c r="G776" s="253"/>
      <c r="H776" s="25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50"/>
      <c r="B777" s="251"/>
      <c r="C777" s="251"/>
      <c r="D777" s="251"/>
      <c r="E777" s="252"/>
      <c r="F777" s="253"/>
      <c r="G777" s="253"/>
      <c r="H777" s="25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50"/>
      <c r="B778" s="251"/>
      <c r="C778" s="251"/>
      <c r="D778" s="251"/>
      <c r="E778" s="252"/>
      <c r="F778" s="253"/>
      <c r="G778" s="253"/>
      <c r="H778" s="25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50"/>
      <c r="B779" s="251"/>
      <c r="C779" s="251"/>
      <c r="D779" s="251"/>
      <c r="E779" s="252"/>
      <c r="F779" s="253"/>
      <c r="G779" s="253"/>
      <c r="H779" s="25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50"/>
      <c r="B780" s="251"/>
      <c r="C780" s="251"/>
      <c r="D780" s="251"/>
      <c r="E780" s="252"/>
      <c r="F780" s="253"/>
      <c r="G780" s="253"/>
      <c r="H780" s="25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50"/>
      <c r="B781" s="251"/>
      <c r="C781" s="251"/>
      <c r="D781" s="251"/>
      <c r="E781" s="252"/>
      <c r="F781" s="253"/>
      <c r="G781" s="253"/>
      <c r="H781" s="25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50"/>
      <c r="B782" s="251"/>
      <c r="C782" s="251"/>
      <c r="D782" s="251"/>
      <c r="E782" s="252"/>
      <c r="F782" s="253"/>
      <c r="G782" s="253"/>
      <c r="H782" s="25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50"/>
      <c r="B783" s="251"/>
      <c r="C783" s="251"/>
      <c r="D783" s="251"/>
      <c r="E783" s="252"/>
      <c r="F783" s="253"/>
      <c r="G783" s="253"/>
      <c r="H783" s="25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50"/>
      <c r="B784" s="251"/>
      <c r="C784" s="251"/>
      <c r="D784" s="251"/>
      <c r="E784" s="252"/>
      <c r="F784" s="253"/>
      <c r="G784" s="253"/>
      <c r="H784" s="25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50"/>
      <c r="B785" s="251"/>
      <c r="C785" s="251"/>
      <c r="D785" s="251"/>
      <c r="E785" s="252"/>
      <c r="F785" s="253"/>
      <c r="G785" s="253"/>
      <c r="H785" s="25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50"/>
      <c r="B786" s="251"/>
      <c r="C786" s="251"/>
      <c r="D786" s="251"/>
      <c r="E786" s="252"/>
      <c r="F786" s="253"/>
      <c r="G786" s="253"/>
      <c r="H786" s="25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50"/>
      <c r="B787" s="251"/>
      <c r="C787" s="251"/>
      <c r="D787" s="251"/>
      <c r="E787" s="252"/>
      <c r="F787" s="253"/>
      <c r="G787" s="253"/>
      <c r="H787" s="25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50"/>
      <c r="B788" s="251"/>
      <c r="C788" s="251"/>
      <c r="D788" s="251"/>
      <c r="E788" s="252"/>
      <c r="F788" s="253"/>
      <c r="G788" s="253"/>
      <c r="H788" s="25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50"/>
      <c r="B789" s="251"/>
      <c r="C789" s="251"/>
      <c r="D789" s="251"/>
      <c r="E789" s="252"/>
      <c r="F789" s="253"/>
      <c r="G789" s="253"/>
      <c r="H789" s="25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50"/>
      <c r="B790" s="251"/>
      <c r="C790" s="251"/>
      <c r="D790" s="251"/>
      <c r="E790" s="252"/>
      <c r="F790" s="253"/>
      <c r="G790" s="253"/>
      <c r="H790" s="25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50"/>
      <c r="B791" s="251"/>
      <c r="C791" s="251"/>
      <c r="D791" s="251"/>
      <c r="E791" s="252"/>
      <c r="F791" s="253"/>
      <c r="G791" s="253"/>
      <c r="H791" s="25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50"/>
      <c r="B792" s="251"/>
      <c r="C792" s="251"/>
      <c r="D792" s="251"/>
      <c r="E792" s="252"/>
      <c r="F792" s="253"/>
      <c r="G792" s="253"/>
      <c r="H792" s="25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50"/>
      <c r="B793" s="251"/>
      <c r="C793" s="251"/>
      <c r="D793" s="251"/>
      <c r="E793" s="252"/>
      <c r="F793" s="253"/>
      <c r="G793" s="253"/>
      <c r="H793" s="25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50"/>
      <c r="B794" s="251"/>
      <c r="C794" s="251"/>
      <c r="D794" s="251"/>
      <c r="E794" s="252"/>
      <c r="F794" s="253"/>
      <c r="G794" s="253"/>
      <c r="H794" s="25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50"/>
      <c r="B795" s="251"/>
      <c r="C795" s="251"/>
      <c r="D795" s="251"/>
      <c r="E795" s="252"/>
      <c r="F795" s="253"/>
      <c r="G795" s="253"/>
      <c r="H795" s="25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50"/>
      <c r="B796" s="251"/>
      <c r="C796" s="251"/>
      <c r="D796" s="251"/>
      <c r="E796" s="252"/>
      <c r="F796" s="253"/>
      <c r="G796" s="253"/>
      <c r="H796" s="25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50"/>
      <c r="B797" s="251"/>
      <c r="C797" s="251"/>
      <c r="D797" s="251"/>
      <c r="E797" s="252"/>
      <c r="F797" s="253"/>
      <c r="G797" s="253"/>
      <c r="H797" s="25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50"/>
      <c r="B798" s="251"/>
      <c r="C798" s="251"/>
      <c r="D798" s="251"/>
      <c r="E798" s="252"/>
      <c r="F798" s="253"/>
      <c r="G798" s="253"/>
      <c r="H798" s="25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50"/>
      <c r="B799" s="251"/>
      <c r="C799" s="251"/>
      <c r="D799" s="251"/>
      <c r="E799" s="252"/>
      <c r="F799" s="253"/>
      <c r="G799" s="253"/>
      <c r="H799" s="25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50"/>
      <c r="B800" s="251"/>
      <c r="C800" s="251"/>
      <c r="D800" s="251"/>
      <c r="E800" s="252"/>
      <c r="F800" s="253"/>
      <c r="G800" s="253"/>
      <c r="H800" s="25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50"/>
      <c r="B801" s="251"/>
      <c r="C801" s="251"/>
      <c r="D801" s="251"/>
      <c r="E801" s="252"/>
      <c r="F801" s="253"/>
      <c r="G801" s="253"/>
      <c r="H801" s="25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50"/>
      <c r="B802" s="251"/>
      <c r="C802" s="251"/>
      <c r="D802" s="251"/>
      <c r="E802" s="252"/>
      <c r="F802" s="253"/>
      <c r="G802" s="253"/>
      <c r="H802" s="25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50"/>
      <c r="B803" s="251"/>
      <c r="C803" s="251"/>
      <c r="D803" s="251"/>
      <c r="E803" s="252"/>
      <c r="F803" s="253"/>
      <c r="G803" s="253"/>
      <c r="H803" s="25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50"/>
      <c r="B804" s="251"/>
      <c r="C804" s="251"/>
      <c r="D804" s="251"/>
      <c r="E804" s="252"/>
      <c r="F804" s="253"/>
      <c r="G804" s="253"/>
      <c r="H804" s="25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50"/>
      <c r="B805" s="251"/>
      <c r="C805" s="251"/>
      <c r="D805" s="251"/>
      <c r="E805" s="252"/>
      <c r="F805" s="253"/>
      <c r="G805" s="253"/>
      <c r="H805" s="25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50"/>
      <c r="B806" s="251"/>
      <c r="C806" s="251"/>
      <c r="D806" s="251"/>
      <c r="E806" s="252"/>
      <c r="F806" s="253"/>
      <c r="G806" s="253"/>
      <c r="H806" s="25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50"/>
      <c r="B807" s="251"/>
      <c r="C807" s="251"/>
      <c r="D807" s="251"/>
      <c r="E807" s="252"/>
      <c r="F807" s="253"/>
      <c r="G807" s="253"/>
      <c r="H807" s="25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50"/>
      <c r="B808" s="251"/>
      <c r="C808" s="251"/>
      <c r="D808" s="251"/>
      <c r="E808" s="252"/>
      <c r="F808" s="253"/>
      <c r="G808" s="253"/>
      <c r="H808" s="25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50"/>
      <c r="B809" s="251"/>
      <c r="C809" s="251"/>
      <c r="D809" s="251"/>
      <c r="E809" s="252"/>
      <c r="F809" s="253"/>
      <c r="G809" s="253"/>
      <c r="H809" s="25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50"/>
      <c r="B810" s="251"/>
      <c r="C810" s="251"/>
      <c r="D810" s="251"/>
      <c r="E810" s="252"/>
      <c r="F810" s="253"/>
      <c r="G810" s="253"/>
      <c r="H810" s="25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50"/>
      <c r="B811" s="251"/>
      <c r="C811" s="251"/>
      <c r="D811" s="251"/>
      <c r="E811" s="252"/>
      <c r="F811" s="253"/>
      <c r="G811" s="253"/>
      <c r="H811" s="25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50"/>
      <c r="B812" s="251"/>
      <c r="C812" s="251"/>
      <c r="D812" s="251"/>
      <c r="E812" s="252"/>
      <c r="F812" s="253"/>
      <c r="G812" s="253"/>
      <c r="H812" s="25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50"/>
      <c r="B813" s="251"/>
      <c r="C813" s="251"/>
      <c r="D813" s="251"/>
      <c r="E813" s="252"/>
      <c r="F813" s="253"/>
      <c r="G813" s="253"/>
      <c r="H813" s="25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50"/>
      <c r="B814" s="251"/>
      <c r="C814" s="251"/>
      <c r="D814" s="251"/>
      <c r="E814" s="252"/>
      <c r="F814" s="253"/>
      <c r="G814" s="253"/>
      <c r="H814" s="25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50"/>
      <c r="B815" s="251"/>
      <c r="C815" s="251"/>
      <c r="D815" s="251"/>
      <c r="E815" s="252"/>
      <c r="F815" s="253"/>
      <c r="G815" s="253"/>
      <c r="H815" s="25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50"/>
      <c r="B816" s="251"/>
      <c r="C816" s="251"/>
      <c r="D816" s="251"/>
      <c r="E816" s="252"/>
      <c r="F816" s="253"/>
      <c r="G816" s="253"/>
      <c r="H816" s="25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50"/>
      <c r="B817" s="251"/>
      <c r="C817" s="251"/>
      <c r="D817" s="251"/>
      <c r="E817" s="252"/>
      <c r="F817" s="253"/>
      <c r="G817" s="253"/>
      <c r="H817" s="25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50"/>
      <c r="B818" s="251"/>
      <c r="C818" s="251"/>
      <c r="D818" s="251"/>
      <c r="E818" s="252"/>
      <c r="F818" s="253"/>
      <c r="G818" s="253"/>
      <c r="H818" s="25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50"/>
      <c r="B819" s="251"/>
      <c r="C819" s="251"/>
      <c r="D819" s="251"/>
      <c r="E819" s="252"/>
      <c r="F819" s="253"/>
      <c r="G819" s="253"/>
      <c r="H819" s="25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50"/>
      <c r="B820" s="251"/>
      <c r="C820" s="251"/>
      <c r="D820" s="251"/>
      <c r="E820" s="252"/>
      <c r="F820" s="253"/>
      <c r="G820" s="253"/>
      <c r="H820" s="25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50"/>
      <c r="B821" s="251"/>
      <c r="C821" s="251"/>
      <c r="D821" s="251"/>
      <c r="E821" s="252"/>
      <c r="F821" s="253"/>
      <c r="G821" s="253"/>
      <c r="H821" s="25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50"/>
      <c r="B822" s="251"/>
      <c r="C822" s="251"/>
      <c r="D822" s="251"/>
      <c r="E822" s="252"/>
      <c r="F822" s="253"/>
      <c r="G822" s="253"/>
      <c r="H822" s="25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50"/>
      <c r="B823" s="251"/>
      <c r="C823" s="251"/>
      <c r="D823" s="251"/>
      <c r="E823" s="252"/>
      <c r="F823" s="253"/>
      <c r="G823" s="253"/>
      <c r="H823" s="25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50"/>
      <c r="B824" s="251"/>
      <c r="C824" s="251"/>
      <c r="D824" s="251"/>
      <c r="E824" s="252"/>
      <c r="F824" s="253"/>
      <c r="G824" s="253"/>
      <c r="H824" s="25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50"/>
      <c r="B825" s="251"/>
      <c r="C825" s="251"/>
      <c r="D825" s="251"/>
      <c r="E825" s="252"/>
      <c r="F825" s="253"/>
      <c r="G825" s="253"/>
      <c r="H825" s="25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50"/>
      <c r="B826" s="251"/>
      <c r="C826" s="251"/>
      <c r="D826" s="251"/>
      <c r="E826" s="252"/>
      <c r="F826" s="253"/>
      <c r="G826" s="253"/>
      <c r="H826" s="25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50"/>
      <c r="B827" s="251"/>
      <c r="C827" s="251"/>
      <c r="D827" s="251"/>
      <c r="E827" s="252"/>
      <c r="F827" s="253"/>
      <c r="G827" s="253"/>
      <c r="H827" s="25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50"/>
      <c r="B828" s="251"/>
      <c r="C828" s="251"/>
      <c r="D828" s="251"/>
      <c r="E828" s="252"/>
      <c r="F828" s="253"/>
      <c r="G828" s="253"/>
      <c r="H828" s="25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50"/>
      <c r="B829" s="251"/>
      <c r="C829" s="251"/>
      <c r="D829" s="251"/>
      <c r="E829" s="252"/>
      <c r="F829" s="253"/>
      <c r="G829" s="253"/>
      <c r="H829" s="25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50"/>
      <c r="B830" s="251"/>
      <c r="C830" s="251"/>
      <c r="D830" s="251"/>
      <c r="E830" s="252"/>
      <c r="F830" s="253"/>
      <c r="G830" s="253"/>
      <c r="H830" s="25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50"/>
      <c r="B831" s="251"/>
      <c r="C831" s="251"/>
      <c r="D831" s="251"/>
      <c r="E831" s="252"/>
      <c r="F831" s="253"/>
      <c r="G831" s="253"/>
      <c r="H831" s="25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50"/>
      <c r="B832" s="251"/>
      <c r="C832" s="251"/>
      <c r="D832" s="251"/>
      <c r="E832" s="252"/>
      <c r="F832" s="253"/>
      <c r="G832" s="253"/>
      <c r="H832" s="25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50"/>
      <c r="B833" s="251"/>
      <c r="C833" s="251"/>
      <c r="D833" s="251"/>
      <c r="E833" s="252"/>
      <c r="F833" s="253"/>
      <c r="G833" s="253"/>
      <c r="H833" s="25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50"/>
      <c r="B834" s="251"/>
      <c r="C834" s="251"/>
      <c r="D834" s="251"/>
      <c r="E834" s="252"/>
      <c r="F834" s="253"/>
      <c r="G834" s="253"/>
      <c r="H834" s="25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50"/>
      <c r="B835" s="251"/>
      <c r="C835" s="251"/>
      <c r="D835" s="251"/>
      <c r="E835" s="252"/>
      <c r="F835" s="253"/>
      <c r="G835" s="253"/>
      <c r="H835" s="25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50"/>
      <c r="B836" s="251"/>
      <c r="C836" s="251"/>
      <c r="D836" s="251"/>
      <c r="E836" s="252"/>
      <c r="F836" s="253"/>
      <c r="G836" s="253"/>
      <c r="H836" s="25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50"/>
      <c r="B837" s="251"/>
      <c r="C837" s="251"/>
      <c r="D837" s="251"/>
      <c r="E837" s="252"/>
      <c r="F837" s="253"/>
      <c r="G837" s="253"/>
      <c r="H837" s="25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50"/>
      <c r="B838" s="251"/>
      <c r="C838" s="251"/>
      <c r="D838" s="251"/>
      <c r="E838" s="252"/>
      <c r="F838" s="253"/>
      <c r="G838" s="253"/>
      <c r="H838" s="25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50"/>
      <c r="B839" s="251"/>
      <c r="C839" s="251"/>
      <c r="D839" s="251"/>
      <c r="E839" s="252"/>
      <c r="F839" s="253"/>
      <c r="G839" s="253"/>
      <c r="H839" s="25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50"/>
      <c r="B840" s="251"/>
      <c r="C840" s="251"/>
      <c r="D840" s="251"/>
      <c r="E840" s="252"/>
      <c r="F840" s="253"/>
      <c r="G840" s="253"/>
      <c r="H840" s="25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50"/>
      <c r="B841" s="251"/>
      <c r="C841" s="251"/>
      <c r="D841" s="251"/>
      <c r="E841" s="252"/>
      <c r="F841" s="253"/>
      <c r="G841" s="253"/>
      <c r="H841" s="25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50"/>
      <c r="B842" s="251"/>
      <c r="C842" s="251"/>
      <c r="D842" s="251"/>
      <c r="E842" s="252"/>
      <c r="F842" s="253"/>
      <c r="G842" s="253"/>
      <c r="H842" s="25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50"/>
      <c r="B843" s="251"/>
      <c r="C843" s="251"/>
      <c r="D843" s="251"/>
      <c r="E843" s="252"/>
      <c r="F843" s="253"/>
      <c r="G843" s="253"/>
      <c r="H843" s="25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50"/>
      <c r="B844" s="251"/>
      <c r="C844" s="251"/>
      <c r="D844" s="251"/>
      <c r="E844" s="252"/>
      <c r="F844" s="253"/>
      <c r="G844" s="253"/>
      <c r="H844" s="25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50"/>
      <c r="B845" s="251"/>
      <c r="C845" s="251"/>
      <c r="D845" s="251"/>
      <c r="E845" s="252"/>
      <c r="F845" s="253"/>
      <c r="G845" s="253"/>
      <c r="H845" s="25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50"/>
      <c r="B846" s="251"/>
      <c r="C846" s="251"/>
      <c r="D846" s="251"/>
      <c r="E846" s="252"/>
      <c r="F846" s="253"/>
      <c r="G846" s="253"/>
      <c r="H846" s="25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50"/>
      <c r="B847" s="251"/>
      <c r="C847" s="251"/>
      <c r="D847" s="251"/>
      <c r="E847" s="252"/>
      <c r="F847" s="253"/>
      <c r="G847" s="253"/>
      <c r="H847" s="25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50"/>
      <c r="B848" s="251"/>
      <c r="C848" s="251"/>
      <c r="D848" s="251"/>
      <c r="E848" s="252"/>
      <c r="F848" s="253"/>
      <c r="G848" s="253"/>
      <c r="H848" s="25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50"/>
      <c r="B849" s="251"/>
      <c r="C849" s="251"/>
      <c r="D849" s="251"/>
      <c r="E849" s="252"/>
      <c r="F849" s="253"/>
      <c r="G849" s="253"/>
      <c r="H849" s="25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50"/>
      <c r="B850" s="251"/>
      <c r="C850" s="251"/>
      <c r="D850" s="251"/>
      <c r="E850" s="252"/>
      <c r="F850" s="253"/>
      <c r="G850" s="253"/>
      <c r="H850" s="25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50"/>
      <c r="B851" s="251"/>
      <c r="C851" s="251"/>
      <c r="D851" s="251"/>
      <c r="E851" s="252"/>
      <c r="F851" s="253"/>
      <c r="G851" s="253"/>
      <c r="H851" s="25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50"/>
      <c r="B852" s="251"/>
      <c r="C852" s="251"/>
      <c r="D852" s="251"/>
      <c r="E852" s="252"/>
      <c r="F852" s="253"/>
      <c r="G852" s="253"/>
      <c r="H852" s="25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50"/>
      <c r="B853" s="251"/>
      <c r="C853" s="251"/>
      <c r="D853" s="251"/>
      <c r="E853" s="252"/>
      <c r="F853" s="253"/>
      <c r="G853" s="253"/>
      <c r="H853" s="25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50"/>
      <c r="B854" s="251"/>
      <c r="C854" s="251"/>
      <c r="D854" s="251"/>
      <c r="E854" s="252"/>
      <c r="F854" s="253"/>
      <c r="G854" s="253"/>
      <c r="H854" s="25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50"/>
      <c r="B855" s="251"/>
      <c r="C855" s="251"/>
      <c r="D855" s="251"/>
      <c r="E855" s="252"/>
      <c r="F855" s="253"/>
      <c r="G855" s="253"/>
      <c r="H855" s="25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50"/>
      <c r="B856" s="251"/>
      <c r="C856" s="251"/>
      <c r="D856" s="251"/>
      <c r="E856" s="252"/>
      <c r="F856" s="253"/>
      <c r="G856" s="253"/>
      <c r="H856" s="25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50"/>
      <c r="B857" s="251"/>
      <c r="C857" s="251"/>
      <c r="D857" s="251"/>
      <c r="E857" s="252"/>
      <c r="F857" s="253"/>
      <c r="G857" s="253"/>
      <c r="H857" s="25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50"/>
      <c r="B858" s="251"/>
      <c r="C858" s="251"/>
      <c r="D858" s="251"/>
      <c r="E858" s="252"/>
      <c r="F858" s="253"/>
      <c r="G858" s="253"/>
      <c r="H858" s="25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50"/>
      <c r="B859" s="251"/>
      <c r="C859" s="251"/>
      <c r="D859" s="251"/>
      <c r="E859" s="252"/>
      <c r="F859" s="253"/>
      <c r="G859" s="253"/>
      <c r="H859" s="25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50"/>
      <c r="B860" s="251"/>
      <c r="C860" s="251"/>
      <c r="D860" s="251"/>
      <c r="E860" s="252"/>
      <c r="F860" s="253"/>
      <c r="G860" s="253"/>
      <c r="H860" s="25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50"/>
      <c r="B861" s="251"/>
      <c r="C861" s="251"/>
      <c r="D861" s="251"/>
      <c r="E861" s="252"/>
      <c r="F861" s="253"/>
      <c r="G861" s="253"/>
      <c r="H861" s="25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50"/>
      <c r="B862" s="251"/>
      <c r="C862" s="251"/>
      <c r="D862" s="251"/>
      <c r="E862" s="252"/>
      <c r="F862" s="253"/>
      <c r="G862" s="253"/>
      <c r="H862" s="25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50"/>
      <c r="B863" s="251"/>
      <c r="C863" s="251"/>
      <c r="D863" s="251"/>
      <c r="E863" s="252"/>
      <c r="F863" s="253"/>
      <c r="G863" s="253"/>
      <c r="H863" s="25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50"/>
      <c r="B864" s="251"/>
      <c r="C864" s="251"/>
      <c r="D864" s="251"/>
      <c r="E864" s="252"/>
      <c r="F864" s="253"/>
      <c r="G864" s="253"/>
      <c r="H864" s="25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50"/>
      <c r="B865" s="251"/>
      <c r="C865" s="251"/>
      <c r="D865" s="251"/>
      <c r="E865" s="252"/>
      <c r="F865" s="253"/>
      <c r="G865" s="253"/>
      <c r="H865" s="25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50"/>
      <c r="B866" s="251"/>
      <c r="C866" s="251"/>
      <c r="D866" s="251"/>
      <c r="E866" s="252"/>
      <c r="F866" s="253"/>
      <c r="G866" s="253"/>
      <c r="H866" s="25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50"/>
      <c r="B867" s="251"/>
      <c r="C867" s="251"/>
      <c r="D867" s="251"/>
      <c r="E867" s="252"/>
      <c r="F867" s="253"/>
      <c r="G867" s="253"/>
      <c r="H867" s="25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50"/>
      <c r="B868" s="251"/>
      <c r="C868" s="251"/>
      <c r="D868" s="251"/>
      <c r="E868" s="252"/>
      <c r="F868" s="253"/>
      <c r="G868" s="253"/>
      <c r="H868" s="25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50"/>
      <c r="B869" s="251"/>
      <c r="C869" s="251"/>
      <c r="D869" s="251"/>
      <c r="E869" s="252"/>
      <c r="F869" s="253"/>
      <c r="G869" s="253"/>
      <c r="H869" s="25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50"/>
      <c r="B870" s="251"/>
      <c r="C870" s="251"/>
      <c r="D870" s="251"/>
      <c r="E870" s="252"/>
      <c r="F870" s="253"/>
      <c r="G870" s="253"/>
      <c r="H870" s="25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50"/>
      <c r="B871" s="251"/>
      <c r="C871" s="251"/>
      <c r="D871" s="251"/>
      <c r="E871" s="252"/>
      <c r="F871" s="253"/>
      <c r="G871" s="253"/>
      <c r="H871" s="25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50"/>
      <c r="B872" s="251"/>
      <c r="C872" s="251"/>
      <c r="D872" s="251"/>
      <c r="E872" s="252"/>
      <c r="F872" s="253"/>
      <c r="G872" s="253"/>
      <c r="H872" s="25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50"/>
      <c r="B873" s="251"/>
      <c r="C873" s="251"/>
      <c r="D873" s="251"/>
      <c r="E873" s="252"/>
      <c r="F873" s="253"/>
      <c r="G873" s="253"/>
      <c r="H873" s="25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50"/>
      <c r="B874" s="251"/>
      <c r="C874" s="251"/>
      <c r="D874" s="251"/>
      <c r="E874" s="252"/>
      <c r="F874" s="253"/>
      <c r="G874" s="253"/>
      <c r="H874" s="25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50"/>
      <c r="B875" s="251"/>
      <c r="C875" s="251"/>
      <c r="D875" s="251"/>
      <c r="E875" s="252"/>
      <c r="F875" s="253"/>
      <c r="G875" s="253"/>
      <c r="H875" s="25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50"/>
      <c r="B876" s="251"/>
      <c r="C876" s="251"/>
      <c r="D876" s="251"/>
      <c r="E876" s="252"/>
      <c r="F876" s="253"/>
      <c r="G876" s="253"/>
      <c r="H876" s="25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50"/>
      <c r="B877" s="251"/>
      <c r="C877" s="251"/>
      <c r="D877" s="251"/>
      <c r="E877" s="252"/>
      <c r="F877" s="253"/>
      <c r="G877" s="253"/>
      <c r="H877" s="25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50"/>
      <c r="B878" s="251"/>
      <c r="C878" s="251"/>
      <c r="D878" s="251"/>
      <c r="E878" s="252"/>
      <c r="F878" s="253"/>
      <c r="G878" s="253"/>
      <c r="H878" s="25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50"/>
      <c r="B879" s="251"/>
      <c r="C879" s="251"/>
      <c r="D879" s="251"/>
      <c r="E879" s="252"/>
      <c r="F879" s="253"/>
      <c r="G879" s="253"/>
      <c r="H879" s="25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50"/>
      <c r="B880" s="251"/>
      <c r="C880" s="251"/>
      <c r="D880" s="251"/>
      <c r="E880" s="252"/>
      <c r="F880" s="253"/>
      <c r="G880" s="253"/>
      <c r="H880" s="25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50"/>
      <c r="B881" s="251"/>
      <c r="C881" s="251"/>
      <c r="D881" s="251"/>
      <c r="E881" s="252"/>
      <c r="F881" s="253"/>
      <c r="G881" s="253"/>
      <c r="H881" s="25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50"/>
      <c r="B882" s="251"/>
      <c r="C882" s="251"/>
      <c r="D882" s="251"/>
      <c r="E882" s="252"/>
      <c r="F882" s="253"/>
      <c r="G882" s="253"/>
      <c r="H882" s="25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50"/>
      <c r="B883" s="251"/>
      <c r="C883" s="251"/>
      <c r="D883" s="251"/>
      <c r="E883" s="252"/>
      <c r="F883" s="253"/>
      <c r="G883" s="253"/>
      <c r="H883" s="25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50"/>
      <c r="B884" s="251"/>
      <c r="C884" s="251"/>
      <c r="D884" s="251"/>
      <c r="E884" s="252"/>
      <c r="F884" s="253"/>
      <c r="G884" s="253"/>
      <c r="H884" s="25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50"/>
      <c r="B885" s="251"/>
      <c r="C885" s="251"/>
      <c r="D885" s="251"/>
      <c r="E885" s="252"/>
      <c r="F885" s="253"/>
      <c r="G885" s="253"/>
      <c r="H885" s="25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50"/>
      <c r="B886" s="251"/>
      <c r="C886" s="251"/>
      <c r="D886" s="251"/>
      <c r="E886" s="252"/>
      <c r="F886" s="253"/>
      <c r="G886" s="253"/>
      <c r="H886" s="25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50"/>
      <c r="B887" s="251"/>
      <c r="C887" s="251"/>
      <c r="D887" s="251"/>
      <c r="E887" s="252"/>
      <c r="F887" s="253"/>
      <c r="G887" s="253"/>
      <c r="H887" s="25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50"/>
      <c r="B888" s="251"/>
      <c r="C888" s="251"/>
      <c r="D888" s="251"/>
      <c r="E888" s="252"/>
      <c r="F888" s="253"/>
      <c r="G888" s="253"/>
      <c r="H888" s="25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50"/>
      <c r="B889" s="251"/>
      <c r="C889" s="251"/>
      <c r="D889" s="251"/>
      <c r="E889" s="252"/>
      <c r="F889" s="253"/>
      <c r="G889" s="253"/>
      <c r="H889" s="25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50"/>
      <c r="B890" s="251"/>
      <c r="C890" s="251"/>
      <c r="D890" s="251"/>
      <c r="E890" s="252"/>
      <c r="F890" s="253"/>
      <c r="G890" s="253"/>
      <c r="H890" s="25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50"/>
      <c r="B891" s="251"/>
      <c r="C891" s="251"/>
      <c r="D891" s="251"/>
      <c r="E891" s="252"/>
      <c r="F891" s="253"/>
      <c r="G891" s="253"/>
      <c r="H891" s="25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50"/>
      <c r="B892" s="251"/>
      <c r="C892" s="251"/>
      <c r="D892" s="251"/>
      <c r="E892" s="252"/>
      <c r="F892" s="253"/>
      <c r="G892" s="253"/>
      <c r="H892" s="25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50"/>
      <c r="B893" s="251"/>
      <c r="C893" s="251"/>
      <c r="D893" s="251"/>
      <c r="E893" s="252"/>
      <c r="F893" s="253"/>
      <c r="G893" s="253"/>
      <c r="H893" s="25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50"/>
      <c r="B894" s="251"/>
      <c r="C894" s="251"/>
      <c r="D894" s="251"/>
      <c r="E894" s="252"/>
      <c r="F894" s="253"/>
      <c r="G894" s="253"/>
      <c r="H894" s="25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50"/>
      <c r="B895" s="251"/>
      <c r="C895" s="251"/>
      <c r="D895" s="251"/>
      <c r="E895" s="252"/>
      <c r="F895" s="253"/>
      <c r="G895" s="253"/>
      <c r="H895" s="25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50"/>
      <c r="B896" s="251"/>
      <c r="C896" s="251"/>
      <c r="D896" s="251"/>
      <c r="E896" s="252"/>
      <c r="F896" s="253"/>
      <c r="G896" s="253"/>
      <c r="H896" s="25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50"/>
      <c r="B897" s="251"/>
      <c r="C897" s="251"/>
      <c r="D897" s="251"/>
      <c r="E897" s="252"/>
      <c r="F897" s="253"/>
      <c r="G897" s="253"/>
      <c r="H897" s="25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50"/>
      <c r="B898" s="251"/>
      <c r="C898" s="251"/>
      <c r="D898" s="251"/>
      <c r="E898" s="252"/>
      <c r="F898" s="253"/>
      <c r="G898" s="253"/>
      <c r="H898" s="25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250"/>
      <c r="B899" s="251"/>
      <c r="C899" s="251"/>
      <c r="D899" s="251"/>
      <c r="E899" s="252"/>
      <c r="F899" s="253"/>
      <c r="G899" s="253"/>
      <c r="H899" s="252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250"/>
      <c r="B900" s="251"/>
      <c r="C900" s="251"/>
      <c r="D900" s="251"/>
      <c r="E900" s="252"/>
      <c r="F900" s="253"/>
      <c r="G900" s="253"/>
      <c r="H900" s="252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250"/>
      <c r="B901" s="251"/>
      <c r="C901" s="251"/>
      <c r="D901" s="251"/>
      <c r="E901" s="252"/>
      <c r="F901" s="253"/>
      <c r="G901" s="253"/>
      <c r="H901" s="252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250"/>
      <c r="B902" s="251"/>
      <c r="C902" s="251"/>
      <c r="D902" s="251"/>
      <c r="E902" s="252"/>
      <c r="F902" s="253"/>
      <c r="G902" s="253"/>
      <c r="H902" s="252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250"/>
      <c r="B903" s="251"/>
      <c r="C903" s="251"/>
      <c r="D903" s="251"/>
      <c r="E903" s="252"/>
      <c r="F903" s="253"/>
      <c r="G903" s="253"/>
      <c r="H903" s="252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250"/>
      <c r="B904" s="251"/>
      <c r="C904" s="251"/>
      <c r="D904" s="251"/>
      <c r="E904" s="252"/>
      <c r="F904" s="253"/>
      <c r="G904" s="253"/>
      <c r="H904" s="252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250"/>
      <c r="B905" s="251"/>
      <c r="C905" s="251"/>
      <c r="D905" s="251"/>
      <c r="E905" s="252"/>
      <c r="F905" s="253"/>
      <c r="G905" s="253"/>
      <c r="H905" s="252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250"/>
      <c r="B906" s="251"/>
      <c r="C906" s="251"/>
      <c r="D906" s="251"/>
      <c r="E906" s="252"/>
      <c r="F906" s="253"/>
      <c r="G906" s="253"/>
      <c r="H906" s="252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250"/>
      <c r="B907" s="251"/>
      <c r="C907" s="251"/>
      <c r="D907" s="251"/>
      <c r="E907" s="252"/>
      <c r="F907" s="253"/>
      <c r="G907" s="253"/>
      <c r="H907" s="252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250"/>
      <c r="B908" s="251"/>
      <c r="C908" s="251"/>
      <c r="D908" s="251"/>
      <c r="E908" s="252"/>
      <c r="F908" s="253"/>
      <c r="G908" s="253"/>
      <c r="H908" s="252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250"/>
      <c r="B909" s="251"/>
      <c r="C909" s="251"/>
      <c r="D909" s="251"/>
      <c r="E909" s="252"/>
      <c r="F909" s="253"/>
      <c r="G909" s="253"/>
      <c r="H909" s="252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250"/>
      <c r="B910" s="251"/>
      <c r="C910" s="251"/>
      <c r="D910" s="251"/>
      <c r="E910" s="252"/>
      <c r="F910" s="253"/>
      <c r="G910" s="253"/>
      <c r="H910" s="252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250"/>
      <c r="B911" s="251"/>
      <c r="C911" s="251"/>
      <c r="D911" s="251"/>
      <c r="E911" s="252"/>
      <c r="F911" s="253"/>
      <c r="G911" s="253"/>
      <c r="H911" s="252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250"/>
      <c r="B912" s="251"/>
      <c r="C912" s="251"/>
      <c r="D912" s="251"/>
      <c r="E912" s="252"/>
      <c r="F912" s="253"/>
      <c r="G912" s="253"/>
      <c r="H912" s="252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250"/>
      <c r="B913" s="251"/>
      <c r="C913" s="251"/>
      <c r="D913" s="251"/>
      <c r="E913" s="252"/>
      <c r="F913" s="253"/>
      <c r="G913" s="253"/>
      <c r="H913" s="252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250"/>
      <c r="B914" s="251"/>
      <c r="C914" s="251"/>
      <c r="D914" s="251"/>
      <c r="E914" s="252"/>
      <c r="F914" s="253"/>
      <c r="G914" s="253"/>
      <c r="H914" s="252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250"/>
      <c r="B915" s="251"/>
      <c r="C915" s="251"/>
      <c r="D915" s="251"/>
      <c r="E915" s="252"/>
      <c r="F915" s="253"/>
      <c r="G915" s="253"/>
      <c r="H915" s="252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250"/>
      <c r="B916" s="251"/>
      <c r="C916" s="251"/>
      <c r="D916" s="251"/>
      <c r="E916" s="252"/>
      <c r="F916" s="253"/>
      <c r="G916" s="253"/>
      <c r="H916" s="252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250"/>
      <c r="B917" s="251"/>
      <c r="C917" s="251"/>
      <c r="D917" s="251"/>
      <c r="E917" s="252"/>
      <c r="F917" s="253"/>
      <c r="G917" s="253"/>
      <c r="H917" s="252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250"/>
      <c r="B918" s="251"/>
      <c r="C918" s="251"/>
      <c r="D918" s="251"/>
      <c r="E918" s="252"/>
      <c r="F918" s="253"/>
      <c r="G918" s="253"/>
      <c r="H918" s="252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250"/>
      <c r="B919" s="251"/>
      <c r="C919" s="251"/>
      <c r="D919" s="251"/>
      <c r="E919" s="252"/>
      <c r="F919" s="253"/>
      <c r="G919" s="253"/>
      <c r="H919" s="252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250"/>
      <c r="B920" s="251"/>
      <c r="C920" s="251"/>
      <c r="D920" s="251"/>
      <c r="E920" s="252"/>
      <c r="F920" s="253"/>
      <c r="G920" s="253"/>
      <c r="H920" s="252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250"/>
      <c r="B921" s="251"/>
      <c r="C921" s="251"/>
      <c r="D921" s="251"/>
      <c r="E921" s="252"/>
      <c r="F921" s="253"/>
      <c r="G921" s="253"/>
      <c r="H921" s="252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250"/>
      <c r="B922" s="251"/>
      <c r="C922" s="251"/>
      <c r="D922" s="251"/>
      <c r="E922" s="252"/>
      <c r="F922" s="253"/>
      <c r="G922" s="253"/>
      <c r="H922" s="252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250"/>
      <c r="B923" s="251"/>
      <c r="C923" s="251"/>
      <c r="D923" s="251"/>
      <c r="E923" s="252"/>
      <c r="F923" s="253"/>
      <c r="G923" s="253"/>
      <c r="H923" s="252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250"/>
      <c r="B924" s="251"/>
      <c r="C924" s="251"/>
      <c r="D924" s="251"/>
      <c r="E924" s="252"/>
      <c r="F924" s="253"/>
      <c r="G924" s="253"/>
      <c r="H924" s="252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250"/>
      <c r="B925" s="251"/>
      <c r="C925" s="251"/>
      <c r="D925" s="251"/>
      <c r="E925" s="252"/>
      <c r="F925" s="253"/>
      <c r="G925" s="253"/>
      <c r="H925" s="252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250"/>
      <c r="B926" s="251"/>
      <c r="C926" s="251"/>
      <c r="D926" s="251"/>
      <c r="E926" s="252"/>
      <c r="F926" s="253"/>
      <c r="G926" s="253"/>
      <c r="H926" s="252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250"/>
      <c r="B927" s="251"/>
      <c r="C927" s="251"/>
      <c r="D927" s="251"/>
      <c r="E927" s="252"/>
      <c r="F927" s="253"/>
      <c r="G927" s="253"/>
      <c r="H927" s="252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250"/>
      <c r="B928" s="251"/>
      <c r="C928" s="251"/>
      <c r="D928" s="251"/>
      <c r="E928" s="252"/>
      <c r="F928" s="253"/>
      <c r="G928" s="253"/>
      <c r="H928" s="252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250"/>
      <c r="B929" s="251"/>
      <c r="C929" s="251"/>
      <c r="D929" s="251"/>
      <c r="E929" s="252"/>
      <c r="F929" s="253"/>
      <c r="G929" s="253"/>
      <c r="H929" s="252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250"/>
      <c r="B930" s="251"/>
      <c r="C930" s="251"/>
      <c r="D930" s="251"/>
      <c r="E930" s="252"/>
      <c r="F930" s="253"/>
      <c r="G930" s="253"/>
      <c r="H930" s="252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250"/>
      <c r="B931" s="251"/>
      <c r="C931" s="251"/>
      <c r="D931" s="251"/>
      <c r="E931" s="252"/>
      <c r="F931" s="253"/>
      <c r="G931" s="253"/>
      <c r="H931" s="252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250"/>
      <c r="B932" s="251"/>
      <c r="C932" s="251"/>
      <c r="D932" s="251"/>
      <c r="E932" s="252"/>
      <c r="F932" s="253"/>
      <c r="G932" s="253"/>
      <c r="H932" s="252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250"/>
      <c r="B933" s="251"/>
      <c r="C933" s="251"/>
      <c r="D933" s="251"/>
      <c r="E933" s="252"/>
      <c r="F933" s="253"/>
      <c r="G933" s="253"/>
      <c r="H933" s="252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250"/>
      <c r="B934" s="251"/>
      <c r="C934" s="251"/>
      <c r="D934" s="251"/>
      <c r="E934" s="252"/>
      <c r="F934" s="253"/>
      <c r="G934" s="253"/>
      <c r="H934" s="252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250"/>
      <c r="B935" s="251"/>
      <c r="C935" s="251"/>
      <c r="D935" s="251"/>
      <c r="E935" s="252"/>
      <c r="F935" s="253"/>
      <c r="G935" s="253"/>
      <c r="H935" s="252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250"/>
      <c r="B936" s="251"/>
      <c r="C936" s="251"/>
      <c r="D936" s="251"/>
      <c r="E936" s="252"/>
      <c r="F936" s="253"/>
      <c r="G936" s="253"/>
      <c r="H936" s="252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250"/>
      <c r="B937" s="251"/>
      <c r="C937" s="251"/>
      <c r="D937" s="251"/>
      <c r="E937" s="252"/>
      <c r="F937" s="253"/>
      <c r="G937" s="253"/>
      <c r="H937" s="252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250"/>
      <c r="B938" s="251"/>
      <c r="C938" s="251"/>
      <c r="D938" s="251"/>
      <c r="E938" s="252"/>
      <c r="F938" s="253"/>
      <c r="G938" s="253"/>
      <c r="H938" s="252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250"/>
      <c r="B939" s="251"/>
      <c r="C939" s="251"/>
      <c r="D939" s="251"/>
      <c r="E939" s="252"/>
      <c r="F939" s="253"/>
      <c r="G939" s="253"/>
      <c r="H939" s="252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250"/>
      <c r="B940" s="251"/>
      <c r="C940" s="251"/>
      <c r="D940" s="251"/>
      <c r="E940" s="252"/>
      <c r="F940" s="253"/>
      <c r="G940" s="253"/>
      <c r="H940" s="252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250"/>
      <c r="B941" s="251"/>
      <c r="C941" s="251"/>
      <c r="D941" s="251"/>
      <c r="E941" s="252"/>
      <c r="F941" s="253"/>
      <c r="G941" s="253"/>
      <c r="H941" s="252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250"/>
      <c r="B942" s="251"/>
      <c r="C942" s="251"/>
      <c r="D942" s="251"/>
      <c r="E942" s="252"/>
      <c r="F942" s="253"/>
      <c r="G942" s="253"/>
      <c r="H942" s="252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250"/>
      <c r="B943" s="251"/>
      <c r="C943" s="251"/>
      <c r="D943" s="251"/>
      <c r="E943" s="252"/>
      <c r="F943" s="253"/>
      <c r="G943" s="253"/>
      <c r="H943" s="252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250"/>
      <c r="B944" s="251"/>
      <c r="C944" s="251"/>
      <c r="D944" s="251"/>
      <c r="E944" s="252"/>
      <c r="F944" s="253"/>
      <c r="G944" s="253"/>
      <c r="H944" s="252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250"/>
      <c r="B945" s="251"/>
      <c r="C945" s="251"/>
      <c r="D945" s="251"/>
      <c r="E945" s="252"/>
      <c r="F945" s="253"/>
      <c r="G945" s="253"/>
      <c r="H945" s="252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250"/>
      <c r="B946" s="251"/>
      <c r="C946" s="251"/>
      <c r="D946" s="251"/>
      <c r="E946" s="252"/>
      <c r="F946" s="253"/>
      <c r="G946" s="253"/>
      <c r="H946" s="252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250"/>
      <c r="B947" s="251"/>
      <c r="C947" s="251"/>
      <c r="D947" s="251"/>
      <c r="E947" s="252"/>
      <c r="F947" s="253"/>
      <c r="G947" s="253"/>
      <c r="H947" s="252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250"/>
      <c r="B948" s="251"/>
      <c r="C948" s="251"/>
      <c r="D948" s="251"/>
      <c r="E948" s="252"/>
      <c r="F948" s="253"/>
      <c r="G948" s="253"/>
      <c r="H948" s="252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250"/>
      <c r="B949" s="251"/>
      <c r="C949" s="251"/>
      <c r="D949" s="251"/>
      <c r="E949" s="252"/>
      <c r="F949" s="253"/>
      <c r="G949" s="253"/>
      <c r="H949" s="252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250"/>
      <c r="B950" s="251"/>
      <c r="C950" s="251"/>
      <c r="D950" s="251"/>
      <c r="E950" s="252"/>
      <c r="F950" s="253"/>
      <c r="G950" s="253"/>
      <c r="H950" s="252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250"/>
      <c r="B951" s="251"/>
      <c r="C951" s="251"/>
      <c r="D951" s="251"/>
      <c r="E951" s="252"/>
      <c r="F951" s="253"/>
      <c r="G951" s="253"/>
      <c r="H951" s="252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250"/>
      <c r="B952" s="251"/>
      <c r="C952" s="251"/>
      <c r="D952" s="251"/>
      <c r="E952" s="252"/>
      <c r="F952" s="253"/>
      <c r="G952" s="253"/>
      <c r="H952" s="252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250"/>
      <c r="B953" s="251"/>
      <c r="C953" s="251"/>
      <c r="D953" s="251"/>
      <c r="E953" s="252"/>
      <c r="F953" s="253"/>
      <c r="G953" s="253"/>
      <c r="H953" s="252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250"/>
      <c r="B954" s="251"/>
      <c r="C954" s="251"/>
      <c r="D954" s="251"/>
      <c r="E954" s="252"/>
      <c r="F954" s="253"/>
      <c r="G954" s="253"/>
      <c r="H954" s="252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250"/>
      <c r="B955" s="251"/>
      <c r="C955" s="251"/>
      <c r="D955" s="251"/>
      <c r="E955" s="252"/>
      <c r="F955" s="253"/>
      <c r="G955" s="253"/>
      <c r="H955" s="252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250"/>
      <c r="B956" s="251"/>
      <c r="C956" s="251"/>
      <c r="D956" s="251"/>
      <c r="E956" s="252"/>
      <c r="F956" s="253"/>
      <c r="G956" s="253"/>
      <c r="H956" s="252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250"/>
      <c r="B957" s="251"/>
      <c r="C957" s="251"/>
      <c r="D957" s="251"/>
      <c r="E957" s="252"/>
      <c r="F957" s="253"/>
      <c r="G957" s="253"/>
      <c r="H957" s="252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250"/>
      <c r="B958" s="251"/>
      <c r="C958" s="251"/>
      <c r="D958" s="251"/>
      <c r="E958" s="252"/>
      <c r="F958" s="253"/>
      <c r="G958" s="253"/>
      <c r="H958" s="252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250"/>
      <c r="B959" s="251"/>
      <c r="C959" s="251"/>
      <c r="D959" s="251"/>
      <c r="E959" s="252"/>
      <c r="F959" s="253"/>
      <c r="G959" s="253"/>
      <c r="H959" s="252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250"/>
      <c r="B960" s="251"/>
      <c r="C960" s="251"/>
      <c r="D960" s="251"/>
      <c r="E960" s="252"/>
      <c r="F960" s="253"/>
      <c r="G960" s="253"/>
      <c r="H960" s="252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250"/>
      <c r="B961" s="251"/>
      <c r="C961" s="251"/>
      <c r="D961" s="251"/>
      <c r="E961" s="252"/>
      <c r="F961" s="253"/>
      <c r="G961" s="253"/>
      <c r="H961" s="252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250"/>
      <c r="B962" s="251"/>
      <c r="C962" s="251"/>
      <c r="D962" s="251"/>
      <c r="E962" s="252"/>
      <c r="F962" s="253"/>
      <c r="G962" s="253"/>
      <c r="H962" s="252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250"/>
      <c r="B963" s="251"/>
      <c r="C963" s="251"/>
      <c r="D963" s="251"/>
      <c r="E963" s="252"/>
      <c r="F963" s="253"/>
      <c r="G963" s="253"/>
      <c r="H963" s="252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250"/>
      <c r="B964" s="251"/>
      <c r="C964" s="251"/>
      <c r="D964" s="251"/>
      <c r="E964" s="252"/>
      <c r="F964" s="253"/>
      <c r="G964" s="253"/>
      <c r="H964" s="252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250"/>
      <c r="B965" s="251"/>
      <c r="C965" s="251"/>
      <c r="D965" s="251"/>
      <c r="E965" s="252"/>
      <c r="F965" s="253"/>
      <c r="G965" s="253"/>
      <c r="H965" s="252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250"/>
      <c r="B966" s="251"/>
      <c r="C966" s="251"/>
      <c r="D966" s="251"/>
      <c r="E966" s="252"/>
      <c r="F966" s="253"/>
      <c r="G966" s="253"/>
      <c r="H966" s="252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250"/>
      <c r="B967" s="251"/>
      <c r="C967" s="251"/>
      <c r="D967" s="251"/>
      <c r="E967" s="252"/>
      <c r="F967" s="253"/>
      <c r="G967" s="253"/>
      <c r="H967" s="252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250"/>
      <c r="B968" s="251"/>
      <c r="C968" s="251"/>
      <c r="D968" s="251"/>
      <c r="E968" s="252"/>
      <c r="F968" s="253"/>
      <c r="G968" s="253"/>
      <c r="H968" s="252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250"/>
      <c r="B969" s="251"/>
      <c r="C969" s="251"/>
      <c r="D969" s="251"/>
      <c r="E969" s="252"/>
      <c r="F969" s="253"/>
      <c r="G969" s="253"/>
      <c r="H969" s="252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250"/>
      <c r="B970" s="251"/>
      <c r="C970" s="251"/>
      <c r="D970" s="251"/>
      <c r="E970" s="252"/>
      <c r="F970" s="253"/>
      <c r="G970" s="253"/>
      <c r="H970" s="252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250"/>
      <c r="B971" s="251"/>
      <c r="C971" s="251"/>
      <c r="D971" s="251"/>
      <c r="E971" s="252"/>
      <c r="F971" s="253"/>
      <c r="G971" s="253"/>
      <c r="H971" s="252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250"/>
      <c r="B972" s="251"/>
      <c r="C972" s="251"/>
      <c r="D972" s="251"/>
      <c r="E972" s="252"/>
      <c r="F972" s="253"/>
      <c r="G972" s="253"/>
      <c r="H972" s="252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250"/>
      <c r="B973" s="251"/>
      <c r="C973" s="251"/>
      <c r="D973" s="251"/>
      <c r="E973" s="252"/>
      <c r="F973" s="253"/>
      <c r="G973" s="253"/>
      <c r="H973" s="252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250"/>
      <c r="B974" s="251"/>
      <c r="C974" s="251"/>
      <c r="D974" s="251"/>
      <c r="E974" s="252"/>
      <c r="F974" s="253"/>
      <c r="G974" s="253"/>
      <c r="H974" s="252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250"/>
      <c r="B975" s="251"/>
      <c r="C975" s="251"/>
      <c r="D975" s="251"/>
      <c r="E975" s="252"/>
      <c r="F975" s="253"/>
      <c r="G975" s="253"/>
      <c r="H975" s="252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250"/>
      <c r="B976" s="251"/>
      <c r="C976" s="251"/>
      <c r="D976" s="251"/>
      <c r="E976" s="252"/>
      <c r="F976" s="253"/>
      <c r="G976" s="253"/>
      <c r="H976" s="252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250"/>
      <c r="B977" s="251"/>
      <c r="C977" s="251"/>
      <c r="D977" s="251"/>
      <c r="E977" s="252"/>
      <c r="F977" s="253"/>
      <c r="G977" s="253"/>
      <c r="H977" s="252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250"/>
      <c r="B978" s="251"/>
      <c r="C978" s="251"/>
      <c r="D978" s="251"/>
      <c r="E978" s="252"/>
      <c r="F978" s="253"/>
      <c r="G978" s="253"/>
      <c r="H978" s="252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250"/>
      <c r="B979" s="251"/>
      <c r="C979" s="251"/>
      <c r="D979" s="251"/>
      <c r="E979" s="252"/>
      <c r="F979" s="253"/>
      <c r="G979" s="253"/>
      <c r="H979" s="252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250"/>
      <c r="B980" s="251"/>
      <c r="C980" s="251"/>
      <c r="D980" s="251"/>
      <c r="E980" s="252"/>
      <c r="F980" s="253"/>
      <c r="G980" s="253"/>
      <c r="H980" s="252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250"/>
      <c r="B981" s="251"/>
      <c r="C981" s="251"/>
      <c r="D981" s="251"/>
      <c r="E981" s="252"/>
      <c r="F981" s="253"/>
      <c r="G981" s="253"/>
      <c r="H981" s="25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250"/>
      <c r="B982" s="251"/>
      <c r="C982" s="251"/>
      <c r="D982" s="251"/>
      <c r="E982" s="252"/>
      <c r="F982" s="253"/>
      <c r="G982" s="253"/>
      <c r="H982" s="252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250"/>
      <c r="B983" s="251"/>
      <c r="C983" s="251"/>
      <c r="D983" s="251"/>
      <c r="E983" s="252"/>
      <c r="F983" s="253"/>
      <c r="G983" s="253"/>
      <c r="H983" s="252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250"/>
      <c r="B984" s="251"/>
      <c r="C984" s="251"/>
      <c r="D984" s="251"/>
      <c r="E984" s="252"/>
      <c r="F984" s="253"/>
      <c r="G984" s="253"/>
      <c r="H984" s="252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250"/>
      <c r="B985" s="251"/>
      <c r="C985" s="251"/>
      <c r="D985" s="251"/>
      <c r="E985" s="252"/>
      <c r="F985" s="253"/>
      <c r="G985" s="253"/>
      <c r="H985" s="252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250"/>
      <c r="B986" s="251"/>
      <c r="C986" s="251"/>
      <c r="D986" s="251"/>
      <c r="E986" s="252"/>
      <c r="F986" s="253"/>
      <c r="G986" s="253"/>
      <c r="H986" s="252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250"/>
      <c r="B987" s="251"/>
      <c r="C987" s="251"/>
      <c r="D987" s="251"/>
      <c r="E987" s="252"/>
      <c r="F987" s="253"/>
      <c r="G987" s="253"/>
      <c r="H987" s="252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250"/>
      <c r="B988" s="251"/>
      <c r="C988" s="251"/>
      <c r="D988" s="251"/>
      <c r="E988" s="252"/>
      <c r="F988" s="253"/>
      <c r="G988" s="253"/>
      <c r="H988" s="252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mergeCells count="3">
    <mergeCell ref="A1:H1"/>
    <mergeCell ref="A8:C8"/>
    <mergeCell ref="J37:O37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898"/>
  <sheetViews>
    <sheetView showGridLines="0" zoomScale="150" zoomScaleNormal="150" workbookViewId="0">
      <selection sqref="A1:H1"/>
    </sheetView>
  </sheetViews>
  <sheetFormatPr baseColWidth="10" defaultColWidth="16.75" defaultRowHeight="15" customHeight="1"/>
  <cols>
    <col min="1" max="1" width="4.75" customWidth="1"/>
    <col min="2" max="2" width="19" customWidth="1"/>
    <col min="3" max="3" width="68.5" customWidth="1"/>
    <col min="4" max="4" width="4.25" customWidth="1"/>
    <col min="5" max="6" width="13.25" customWidth="1"/>
    <col min="7" max="7" width="20.25" customWidth="1"/>
    <col min="8" max="8" width="16" customWidth="1"/>
    <col min="9" max="26" width="9.25" customWidth="1"/>
  </cols>
  <sheetData>
    <row r="1" spans="1:26" ht="27.75" customHeight="1">
      <c r="A1" s="392" t="s">
        <v>136</v>
      </c>
      <c r="B1" s="375"/>
      <c r="C1" s="375"/>
      <c r="D1" s="375"/>
      <c r="E1" s="375"/>
      <c r="F1" s="375"/>
      <c r="G1" s="375"/>
      <c r="H1" s="37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29" t="s">
        <v>137</v>
      </c>
      <c r="B2" s="134"/>
      <c r="C2" s="134"/>
      <c r="D2" s="134"/>
      <c r="E2" s="134"/>
      <c r="F2" s="134"/>
      <c r="G2" s="134"/>
      <c r="H2" s="1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318" t="s">
        <v>1301</v>
      </c>
      <c r="B3" s="134"/>
      <c r="C3" s="134"/>
      <c r="D3" s="134"/>
      <c r="E3" s="134"/>
      <c r="F3" s="134"/>
      <c r="G3" s="134"/>
      <c r="H3" s="1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57"/>
      <c r="B4" s="153"/>
      <c r="C4" s="157"/>
      <c r="D4" s="130"/>
      <c r="E4" s="130"/>
      <c r="F4" s="130"/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58"/>
      <c r="B5" s="159"/>
      <c r="C5" s="159"/>
      <c r="D5" s="159"/>
      <c r="E5" s="160"/>
      <c r="F5" s="161"/>
      <c r="G5" s="161"/>
      <c r="H5" s="16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133" t="s">
        <v>139</v>
      </c>
      <c r="B6" s="134"/>
      <c r="C6" s="134"/>
      <c r="D6" s="134"/>
      <c r="E6" s="134"/>
      <c r="F6" s="134"/>
      <c r="G6" s="134"/>
      <c r="H6" s="13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140</v>
      </c>
      <c r="B7" s="134"/>
      <c r="C7" s="134"/>
      <c r="D7" s="134"/>
      <c r="E7" s="133" t="s">
        <v>141</v>
      </c>
      <c r="F7" s="134"/>
      <c r="G7" s="134"/>
      <c r="H7" s="13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62"/>
      <c r="E8" s="134" t="s">
        <v>143</v>
      </c>
      <c r="F8" s="163"/>
      <c r="G8" s="163"/>
      <c r="H8" s="16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158"/>
      <c r="F9" s="158"/>
      <c r="G9" s="158"/>
      <c r="H9" s="15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165" t="s">
        <v>148</v>
      </c>
      <c r="F10" s="165" t="s">
        <v>149</v>
      </c>
      <c r="G10" s="165" t="s">
        <v>150</v>
      </c>
      <c r="H10" s="165" t="s">
        <v>151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165" t="s">
        <v>35</v>
      </c>
      <c r="B11" s="165" t="s">
        <v>42</v>
      </c>
      <c r="C11" s="165" t="s">
        <v>48</v>
      </c>
      <c r="D11" s="165" t="s">
        <v>54</v>
      </c>
      <c r="E11" s="165" t="s">
        <v>58</v>
      </c>
      <c r="F11" s="165" t="s">
        <v>62</v>
      </c>
      <c r="G11" s="165" t="s">
        <v>65</v>
      </c>
      <c r="H11" s="165" t="s">
        <v>38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" customHeight="1">
      <c r="A12" s="158"/>
      <c r="B12" s="158"/>
      <c r="C12" s="158"/>
      <c r="D12" s="158"/>
      <c r="E12" s="158"/>
      <c r="F12" s="158"/>
      <c r="G12" s="158"/>
      <c r="H12" s="15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30.75" customHeight="1">
      <c r="A13" s="166"/>
      <c r="B13" s="167" t="s">
        <v>36</v>
      </c>
      <c r="C13" s="167" t="s">
        <v>152</v>
      </c>
      <c r="D13" s="167"/>
      <c r="E13" s="168"/>
      <c r="F13" s="169"/>
      <c r="G13" s="169">
        <f>G14+G28+G31+G35+G48</f>
        <v>0</v>
      </c>
      <c r="H13" s="16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8.5" customHeight="1">
      <c r="A14" s="319"/>
      <c r="B14" s="320">
        <v>1</v>
      </c>
      <c r="C14" s="320" t="s">
        <v>1302</v>
      </c>
      <c r="D14" s="321"/>
      <c r="E14" s="322"/>
      <c r="F14" s="323"/>
      <c r="G14" s="324">
        <f>SUM(G15:G27)</f>
        <v>0</v>
      </c>
      <c r="H14" s="322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" customHeight="1">
      <c r="A15" s="325">
        <v>1</v>
      </c>
      <c r="B15" s="326">
        <v>132201202</v>
      </c>
      <c r="C15" s="326" t="s">
        <v>1303</v>
      </c>
      <c r="D15" s="326" t="s">
        <v>156</v>
      </c>
      <c r="E15" s="327">
        <v>12.412000000000001</v>
      </c>
      <c r="F15" s="328"/>
      <c r="G15" s="328">
        <f t="shared" ref="G15:G27" si="0">E15*F15</f>
        <v>0</v>
      </c>
      <c r="H15" s="327">
        <v>0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" customHeight="1">
      <c r="A16" s="329">
        <v>2</v>
      </c>
      <c r="B16" s="330">
        <v>133201101</v>
      </c>
      <c r="C16" s="330" t="s">
        <v>1304</v>
      </c>
      <c r="D16" s="330" t="s">
        <v>156</v>
      </c>
      <c r="E16" s="331">
        <v>52.238</v>
      </c>
      <c r="F16" s="332"/>
      <c r="G16" s="328">
        <f t="shared" si="0"/>
        <v>0</v>
      </c>
      <c r="H16" s="331"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" customHeight="1">
      <c r="A17" s="329">
        <v>3</v>
      </c>
      <c r="B17" s="330">
        <v>133201109</v>
      </c>
      <c r="C17" s="330" t="s">
        <v>1305</v>
      </c>
      <c r="D17" s="330" t="s">
        <v>156</v>
      </c>
      <c r="E17" s="331">
        <v>52.238</v>
      </c>
      <c r="F17" s="332"/>
      <c r="G17" s="328">
        <f t="shared" si="0"/>
        <v>0</v>
      </c>
      <c r="H17" s="331"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2.5" customHeight="1">
      <c r="A18" s="329">
        <v>4</v>
      </c>
      <c r="B18" s="330">
        <v>162501122</v>
      </c>
      <c r="C18" s="333" t="s">
        <v>1306</v>
      </c>
      <c r="D18" s="330" t="s">
        <v>156</v>
      </c>
      <c r="E18" s="331">
        <v>52.238</v>
      </c>
      <c r="F18" s="332"/>
      <c r="G18" s="328">
        <f t="shared" si="0"/>
        <v>0</v>
      </c>
      <c r="H18" s="331"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2.5" customHeight="1">
      <c r="A19" s="329">
        <v>5</v>
      </c>
      <c r="B19" s="330">
        <v>162501123</v>
      </c>
      <c r="C19" s="333" t="s">
        <v>1307</v>
      </c>
      <c r="D19" s="330" t="s">
        <v>156</v>
      </c>
      <c r="E19" s="331">
        <v>52.238</v>
      </c>
      <c r="F19" s="332"/>
      <c r="G19" s="328">
        <f t="shared" si="0"/>
        <v>0</v>
      </c>
      <c r="H19" s="331">
        <v>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" customHeight="1">
      <c r="A20" s="329">
        <v>6</v>
      </c>
      <c r="B20" s="330">
        <v>167101102</v>
      </c>
      <c r="C20" s="330" t="s">
        <v>1308</v>
      </c>
      <c r="D20" s="330" t="s">
        <v>156</v>
      </c>
      <c r="E20" s="331">
        <v>52.238</v>
      </c>
      <c r="F20" s="332"/>
      <c r="G20" s="328">
        <f t="shared" si="0"/>
        <v>0</v>
      </c>
      <c r="H20" s="331">
        <v>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" customHeight="1">
      <c r="A21" s="329">
        <v>7</v>
      </c>
      <c r="B21" s="330">
        <v>167101103</v>
      </c>
      <c r="C21" s="330" t="s">
        <v>1309</v>
      </c>
      <c r="D21" s="330" t="s">
        <v>156</v>
      </c>
      <c r="E21" s="331">
        <v>52.238</v>
      </c>
      <c r="F21" s="332"/>
      <c r="G21" s="328">
        <f t="shared" si="0"/>
        <v>0</v>
      </c>
      <c r="H21" s="331"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" customHeight="1">
      <c r="A22" s="329">
        <v>8</v>
      </c>
      <c r="B22" s="330">
        <v>171201202</v>
      </c>
      <c r="C22" s="333" t="s">
        <v>1310</v>
      </c>
      <c r="D22" s="330" t="s">
        <v>156</v>
      </c>
      <c r="E22" s="331">
        <v>52.238</v>
      </c>
      <c r="F22" s="334"/>
      <c r="G22" s="328">
        <f t="shared" si="0"/>
        <v>0</v>
      </c>
      <c r="H22" s="331">
        <v>0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" customHeight="1">
      <c r="A23" s="329">
        <v>9</v>
      </c>
      <c r="B23" s="330">
        <v>171209002</v>
      </c>
      <c r="C23" s="330" t="s">
        <v>1311</v>
      </c>
      <c r="D23" s="330" t="s">
        <v>179</v>
      </c>
      <c r="E23" s="331">
        <v>94.028000000000006</v>
      </c>
      <c r="F23" s="334"/>
      <c r="G23" s="328">
        <f t="shared" si="0"/>
        <v>0</v>
      </c>
      <c r="H23" s="331">
        <v>0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21.75" customHeight="1">
      <c r="A24" s="329">
        <v>10</v>
      </c>
      <c r="B24" s="330">
        <v>174101002</v>
      </c>
      <c r="C24" s="333" t="s">
        <v>1312</v>
      </c>
      <c r="D24" s="330" t="s">
        <v>156</v>
      </c>
      <c r="E24" s="331">
        <v>17.5</v>
      </c>
      <c r="F24" s="332"/>
      <c r="G24" s="328">
        <f t="shared" si="0"/>
        <v>0</v>
      </c>
      <c r="H24" s="331">
        <v>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" customHeight="1">
      <c r="A25" s="329">
        <v>11</v>
      </c>
      <c r="B25" s="330">
        <v>175101101</v>
      </c>
      <c r="C25" s="330" t="s">
        <v>1313</v>
      </c>
      <c r="D25" s="330" t="s">
        <v>156</v>
      </c>
      <c r="E25" s="331">
        <v>0.5</v>
      </c>
      <c r="F25" s="332"/>
      <c r="G25" s="328">
        <f t="shared" si="0"/>
        <v>0</v>
      </c>
      <c r="H25" s="331"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" customHeight="1">
      <c r="A26" s="329">
        <v>12</v>
      </c>
      <c r="B26" s="335">
        <v>5833716700</v>
      </c>
      <c r="C26" s="335" t="s">
        <v>1314</v>
      </c>
      <c r="D26" s="335" t="s">
        <v>179</v>
      </c>
      <c r="E26" s="336">
        <v>0.72</v>
      </c>
      <c r="F26" s="337"/>
      <c r="G26" s="328">
        <f t="shared" si="0"/>
        <v>0</v>
      </c>
      <c r="H26" s="336">
        <v>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" customHeight="1">
      <c r="A27" s="329">
        <v>13</v>
      </c>
      <c r="B27" s="330">
        <v>175101102</v>
      </c>
      <c r="C27" s="330" t="s">
        <v>1315</v>
      </c>
      <c r="D27" s="330" t="s">
        <v>156</v>
      </c>
      <c r="E27" s="331">
        <v>20</v>
      </c>
      <c r="F27" s="332"/>
      <c r="G27" s="328">
        <f t="shared" si="0"/>
        <v>0</v>
      </c>
      <c r="H27" s="331">
        <v>0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8.5" customHeight="1">
      <c r="A28" s="338"/>
      <c r="B28" s="320">
        <v>3</v>
      </c>
      <c r="C28" s="320" t="s">
        <v>1316</v>
      </c>
      <c r="D28" s="321"/>
      <c r="E28" s="322"/>
      <c r="F28" s="323"/>
      <c r="G28" s="339">
        <f>SUM(G29:G30)</f>
        <v>0</v>
      </c>
      <c r="H28" s="322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5.5" customHeight="1">
      <c r="A29" s="329">
        <v>14</v>
      </c>
      <c r="B29" s="340">
        <v>594320000400</v>
      </c>
      <c r="C29" s="341" t="s">
        <v>1317</v>
      </c>
      <c r="D29" s="340" t="s">
        <v>170</v>
      </c>
      <c r="E29" s="342">
        <v>1</v>
      </c>
      <c r="F29" s="343"/>
      <c r="G29" s="343">
        <f t="shared" ref="G29:G30" si="1">E29*F29</f>
        <v>0</v>
      </c>
      <c r="H29" s="342">
        <v>0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5.5" customHeight="1">
      <c r="A30" s="329">
        <v>15</v>
      </c>
      <c r="B30" s="326">
        <v>386921012</v>
      </c>
      <c r="C30" s="344" t="s">
        <v>1318</v>
      </c>
      <c r="D30" s="326" t="s">
        <v>170</v>
      </c>
      <c r="E30" s="327">
        <v>1</v>
      </c>
      <c r="F30" s="328"/>
      <c r="G30" s="343">
        <f t="shared" si="1"/>
        <v>0</v>
      </c>
      <c r="H30" s="327">
        <v>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8.5" customHeight="1">
      <c r="A31" s="338"/>
      <c r="B31" s="320">
        <v>4</v>
      </c>
      <c r="C31" s="320" t="s">
        <v>1319</v>
      </c>
      <c r="D31" s="321"/>
      <c r="E31" s="322"/>
      <c r="F31" s="323"/>
      <c r="G31" s="324">
        <f>SUM(G32:G34)</f>
        <v>0</v>
      </c>
      <c r="H31" s="322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" customHeight="1">
      <c r="A32" s="329">
        <v>16</v>
      </c>
      <c r="B32" s="326">
        <v>451571111</v>
      </c>
      <c r="C32" s="326" t="s">
        <v>1320</v>
      </c>
      <c r="D32" s="326" t="s">
        <v>174</v>
      </c>
      <c r="E32" s="327">
        <v>2.5</v>
      </c>
      <c r="F32" s="328"/>
      <c r="G32" s="328">
        <f t="shared" ref="G32:G34" si="2">E32*F32</f>
        <v>0</v>
      </c>
      <c r="H32" s="327">
        <v>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21.75" customHeight="1">
      <c r="A33" s="329">
        <v>17</v>
      </c>
      <c r="B33" s="330">
        <v>451573111</v>
      </c>
      <c r="C33" s="333" t="s">
        <v>1321</v>
      </c>
      <c r="D33" s="330" t="s">
        <v>156</v>
      </c>
      <c r="E33" s="331">
        <v>1</v>
      </c>
      <c r="F33" s="332"/>
      <c r="G33" s="328">
        <f t="shared" si="2"/>
        <v>0</v>
      </c>
      <c r="H33" s="331">
        <v>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" customHeight="1">
      <c r="A34" s="329">
        <v>18</v>
      </c>
      <c r="B34" s="330">
        <v>452112111</v>
      </c>
      <c r="C34" s="330" t="s">
        <v>1322</v>
      </c>
      <c r="D34" s="330" t="s">
        <v>170</v>
      </c>
      <c r="E34" s="331">
        <v>2</v>
      </c>
      <c r="F34" s="332"/>
      <c r="G34" s="328">
        <f t="shared" si="2"/>
        <v>0</v>
      </c>
      <c r="H34" s="331">
        <v>0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28.5" customHeight="1">
      <c r="A35" s="338"/>
      <c r="B35" s="320">
        <v>8</v>
      </c>
      <c r="C35" s="320" t="s">
        <v>1323</v>
      </c>
      <c r="D35" s="321"/>
      <c r="E35" s="322"/>
      <c r="F35" s="323"/>
      <c r="G35" s="324">
        <f>SUM(G36:G47)</f>
        <v>0</v>
      </c>
      <c r="H35" s="322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" customHeight="1">
      <c r="A36" s="329">
        <v>18</v>
      </c>
      <c r="B36" s="340">
        <v>2860008630</v>
      </c>
      <c r="C36" s="340" t="s">
        <v>1324</v>
      </c>
      <c r="D36" s="340" t="s">
        <v>170</v>
      </c>
      <c r="E36" s="342">
        <v>2</v>
      </c>
      <c r="F36" s="343"/>
      <c r="G36" s="343">
        <f t="shared" ref="G36:G47" si="3">E36*F36</f>
        <v>0</v>
      </c>
      <c r="H36" s="342">
        <v>0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" customHeight="1">
      <c r="A37" s="329">
        <v>19</v>
      </c>
      <c r="B37" s="335">
        <v>2860008620</v>
      </c>
      <c r="C37" s="335" t="s">
        <v>1325</v>
      </c>
      <c r="D37" s="335" t="s">
        <v>170</v>
      </c>
      <c r="E37" s="336">
        <v>2</v>
      </c>
      <c r="F37" s="345"/>
      <c r="G37" s="343">
        <f t="shared" si="3"/>
        <v>0</v>
      </c>
      <c r="H37" s="336">
        <v>0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24.75" customHeight="1">
      <c r="A38" s="329">
        <v>20</v>
      </c>
      <c r="B38" s="330">
        <v>871313121</v>
      </c>
      <c r="C38" s="333" t="s">
        <v>1326</v>
      </c>
      <c r="D38" s="330" t="s">
        <v>204</v>
      </c>
      <c r="E38" s="331">
        <v>7.1349999999999998</v>
      </c>
      <c r="F38" s="332"/>
      <c r="G38" s="332">
        <f t="shared" si="3"/>
        <v>0</v>
      </c>
      <c r="H38" s="331">
        <v>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" customHeight="1">
      <c r="A39" s="329">
        <v>21</v>
      </c>
      <c r="B39" s="330">
        <v>894170012</v>
      </c>
      <c r="C39" s="330" t="s">
        <v>1327</v>
      </c>
      <c r="D39" s="330" t="s">
        <v>170</v>
      </c>
      <c r="E39" s="331">
        <v>2</v>
      </c>
      <c r="F39" s="332"/>
      <c r="G39" s="332">
        <f t="shared" si="3"/>
        <v>0</v>
      </c>
      <c r="H39" s="331">
        <v>0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" customHeight="1">
      <c r="A40" s="329">
        <v>22</v>
      </c>
      <c r="B40" s="335">
        <v>286650000300</v>
      </c>
      <c r="C40" s="335" t="s">
        <v>1328</v>
      </c>
      <c r="D40" s="335" t="s">
        <v>170</v>
      </c>
      <c r="E40" s="336">
        <v>16</v>
      </c>
      <c r="F40" s="345"/>
      <c r="G40" s="332">
        <f t="shared" si="3"/>
        <v>0</v>
      </c>
      <c r="H40" s="336">
        <v>0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" customHeight="1">
      <c r="A41" s="329">
        <v>23</v>
      </c>
      <c r="B41" s="346"/>
      <c r="C41" s="335" t="s">
        <v>1329</v>
      </c>
      <c r="D41" s="335" t="s">
        <v>170</v>
      </c>
      <c r="E41" s="336">
        <v>2</v>
      </c>
      <c r="F41" s="345"/>
      <c r="G41" s="332">
        <f t="shared" si="3"/>
        <v>0</v>
      </c>
      <c r="H41" s="336">
        <v>0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" customHeight="1">
      <c r="A42" s="329">
        <v>24</v>
      </c>
      <c r="B42" s="346"/>
      <c r="C42" s="335" t="s">
        <v>1330</v>
      </c>
      <c r="D42" s="335" t="s">
        <v>170</v>
      </c>
      <c r="E42" s="336">
        <v>2</v>
      </c>
      <c r="F42" s="345"/>
      <c r="G42" s="332">
        <f t="shared" si="3"/>
        <v>0</v>
      </c>
      <c r="H42" s="336">
        <v>0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" customHeight="1">
      <c r="A43" s="329">
        <v>25</v>
      </c>
      <c r="B43" s="335">
        <v>2860008660</v>
      </c>
      <c r="C43" s="335" t="s">
        <v>1331</v>
      </c>
      <c r="D43" s="335" t="s">
        <v>170</v>
      </c>
      <c r="E43" s="336">
        <v>2</v>
      </c>
      <c r="F43" s="345"/>
      <c r="G43" s="332">
        <f t="shared" si="3"/>
        <v>0</v>
      </c>
      <c r="H43" s="336">
        <v>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" customHeight="1">
      <c r="A44" s="329">
        <v>26</v>
      </c>
      <c r="B44" s="335">
        <v>2860008700</v>
      </c>
      <c r="C44" s="335" t="s">
        <v>1332</v>
      </c>
      <c r="D44" s="335" t="s">
        <v>170</v>
      </c>
      <c r="E44" s="336">
        <v>2</v>
      </c>
      <c r="F44" s="345"/>
      <c r="G44" s="332">
        <f t="shared" si="3"/>
        <v>0</v>
      </c>
      <c r="H44" s="336">
        <v>0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" customHeight="1">
      <c r="A45" s="329">
        <v>27</v>
      </c>
      <c r="B45" s="335">
        <v>5524213540</v>
      </c>
      <c r="C45" s="335" t="s">
        <v>1333</v>
      </c>
      <c r="D45" s="335" t="s">
        <v>170</v>
      </c>
      <c r="E45" s="336">
        <v>2</v>
      </c>
      <c r="F45" s="345"/>
      <c r="G45" s="332">
        <f t="shared" si="3"/>
        <v>0</v>
      </c>
      <c r="H45" s="336">
        <v>0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" customHeight="1">
      <c r="A46" s="329">
        <v>28</v>
      </c>
      <c r="B46" s="335">
        <v>5922441020</v>
      </c>
      <c r="C46" s="335" t="s">
        <v>1334</v>
      </c>
      <c r="D46" s="335" t="s">
        <v>170</v>
      </c>
      <c r="E46" s="336">
        <v>2</v>
      </c>
      <c r="F46" s="345"/>
      <c r="G46" s="332">
        <f t="shared" si="3"/>
        <v>0</v>
      </c>
      <c r="H46" s="336">
        <v>0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" customHeight="1">
      <c r="A47" s="329">
        <v>29</v>
      </c>
      <c r="B47" s="330" t="s">
        <v>1335</v>
      </c>
      <c r="C47" s="330" t="s">
        <v>1336</v>
      </c>
      <c r="D47" s="330" t="s">
        <v>1337</v>
      </c>
      <c r="E47" s="331">
        <v>2</v>
      </c>
      <c r="F47" s="332"/>
      <c r="G47" s="332">
        <f t="shared" si="3"/>
        <v>0</v>
      </c>
      <c r="H47" s="336">
        <v>0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28.5" customHeight="1">
      <c r="A48" s="338"/>
      <c r="B48" s="320">
        <v>9</v>
      </c>
      <c r="C48" s="320" t="s">
        <v>1338</v>
      </c>
      <c r="D48" s="321"/>
      <c r="E48" s="322"/>
      <c r="F48" s="323"/>
      <c r="G48" s="324">
        <f>G49+G50+G51+G52+G53</f>
        <v>0</v>
      </c>
      <c r="H48" s="322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" customHeight="1">
      <c r="A49" s="329">
        <v>30</v>
      </c>
      <c r="B49" s="326">
        <v>933901111</v>
      </c>
      <c r="C49" s="326" t="s">
        <v>1339</v>
      </c>
      <c r="D49" s="326" t="s">
        <v>1340</v>
      </c>
      <c r="E49" s="327">
        <v>1</v>
      </c>
      <c r="F49" s="328"/>
      <c r="G49" s="328">
        <f t="shared" ref="G49:G53" si="4">E49*F49</f>
        <v>0</v>
      </c>
      <c r="H49" s="327">
        <v>0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21.75" customHeight="1">
      <c r="A50" s="329">
        <v>31</v>
      </c>
      <c r="B50" s="330" t="s">
        <v>1341</v>
      </c>
      <c r="C50" s="333" t="s">
        <v>1342</v>
      </c>
      <c r="D50" s="330" t="s">
        <v>204</v>
      </c>
      <c r="E50" s="331">
        <v>35.215000000000003</v>
      </c>
      <c r="F50" s="334"/>
      <c r="G50" s="328">
        <f t="shared" si="4"/>
        <v>0</v>
      </c>
      <c r="H50" s="331">
        <v>0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" customHeight="1">
      <c r="A51" s="329">
        <v>32</v>
      </c>
      <c r="B51" s="335">
        <v>592270008100</v>
      </c>
      <c r="C51" s="335" t="s">
        <v>1343</v>
      </c>
      <c r="D51" s="335" t="s">
        <v>170</v>
      </c>
      <c r="E51" s="336">
        <v>2</v>
      </c>
      <c r="F51" s="337"/>
      <c r="G51" s="328">
        <f t="shared" si="4"/>
        <v>0</v>
      </c>
      <c r="H51" s="331">
        <v>0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24" customHeight="1">
      <c r="A52" s="329">
        <v>33</v>
      </c>
      <c r="B52" s="335" t="s">
        <v>1344</v>
      </c>
      <c r="C52" s="347" t="s">
        <v>1345</v>
      </c>
      <c r="D52" s="335" t="s">
        <v>170</v>
      </c>
      <c r="E52" s="336">
        <v>71</v>
      </c>
      <c r="F52" s="345"/>
      <c r="G52" s="328">
        <f t="shared" si="4"/>
        <v>0</v>
      </c>
      <c r="H52" s="331">
        <v>0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27" customHeight="1">
      <c r="A53" s="329">
        <v>34</v>
      </c>
      <c r="B53" s="335" t="s">
        <v>1346</v>
      </c>
      <c r="C53" s="347" t="s">
        <v>1347</v>
      </c>
      <c r="D53" s="335" t="s">
        <v>170</v>
      </c>
      <c r="E53" s="336">
        <v>71</v>
      </c>
      <c r="F53" s="345"/>
      <c r="G53" s="328">
        <f t="shared" si="4"/>
        <v>0</v>
      </c>
      <c r="H53" s="331">
        <v>0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28.5" customHeight="1">
      <c r="A54" s="348"/>
      <c r="B54" s="349" t="s">
        <v>1348</v>
      </c>
      <c r="C54" s="349" t="s">
        <v>1349</v>
      </c>
      <c r="D54" s="350"/>
      <c r="E54" s="351"/>
      <c r="F54" s="352"/>
      <c r="G54" s="353">
        <f>G55+G58+G60</f>
        <v>0</v>
      </c>
      <c r="H54" s="351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28.5" customHeight="1">
      <c r="A55" s="338"/>
      <c r="B55" s="320" t="s">
        <v>1350</v>
      </c>
      <c r="C55" s="320" t="s">
        <v>1351</v>
      </c>
      <c r="D55" s="321"/>
      <c r="E55" s="322"/>
      <c r="F55" s="323"/>
      <c r="G55" s="339">
        <f>G56+G57</f>
        <v>0</v>
      </c>
      <c r="H55" s="322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" customHeight="1">
      <c r="A56" s="329">
        <v>35</v>
      </c>
      <c r="B56" s="326">
        <v>230170004</v>
      </c>
      <c r="C56" s="326" t="s">
        <v>1352</v>
      </c>
      <c r="D56" s="326" t="s">
        <v>1353</v>
      </c>
      <c r="E56" s="327">
        <v>1</v>
      </c>
      <c r="F56" s="354"/>
      <c r="G56" s="354">
        <f t="shared" ref="G56:G57" si="5">E56*F56</f>
        <v>0</v>
      </c>
      <c r="H56" s="327">
        <v>0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" customHeight="1">
      <c r="A57" s="329">
        <v>36</v>
      </c>
      <c r="B57" s="330">
        <v>230170014</v>
      </c>
      <c r="C57" s="330" t="s">
        <v>1354</v>
      </c>
      <c r="D57" s="330" t="s">
        <v>204</v>
      </c>
      <c r="E57" s="355">
        <v>15</v>
      </c>
      <c r="F57" s="334"/>
      <c r="G57" s="354">
        <f t="shared" si="5"/>
        <v>0</v>
      </c>
      <c r="H57" s="331">
        <v>0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28.5" customHeight="1">
      <c r="A58" s="329">
        <v>37</v>
      </c>
      <c r="B58" s="320" t="s">
        <v>1355</v>
      </c>
      <c r="C58" s="320" t="s">
        <v>1356</v>
      </c>
      <c r="D58" s="321"/>
      <c r="E58" s="322"/>
      <c r="F58" s="323"/>
      <c r="G58" s="339">
        <f>G59</f>
        <v>0</v>
      </c>
      <c r="H58" s="322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" customHeight="1">
      <c r="A59" s="329">
        <v>38</v>
      </c>
      <c r="B59" s="326">
        <v>350630001</v>
      </c>
      <c r="C59" s="326" t="s">
        <v>1357</v>
      </c>
      <c r="D59" s="326" t="s">
        <v>1340</v>
      </c>
      <c r="E59" s="327">
        <v>1</v>
      </c>
      <c r="F59" s="354"/>
      <c r="G59" s="354">
        <f>E59*F59</f>
        <v>0</v>
      </c>
      <c r="H59" s="327">
        <v>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" customHeight="1">
      <c r="A60" s="329">
        <v>39</v>
      </c>
      <c r="B60" s="320" t="s">
        <v>1358</v>
      </c>
      <c r="C60" s="320" t="s">
        <v>1359</v>
      </c>
      <c r="D60" s="321"/>
      <c r="E60" s="322"/>
      <c r="F60" s="323"/>
      <c r="G60" s="324">
        <f>G61+G62</f>
        <v>0</v>
      </c>
      <c r="H60" s="32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" customHeight="1">
      <c r="A61" s="329">
        <v>40</v>
      </c>
      <c r="B61" s="326">
        <v>460490011</v>
      </c>
      <c r="C61" s="326" t="s">
        <v>1360</v>
      </c>
      <c r="D61" s="326" t="s">
        <v>204</v>
      </c>
      <c r="E61" s="356">
        <v>15</v>
      </c>
      <c r="F61" s="354"/>
      <c r="G61" s="328">
        <f t="shared" ref="G61:G62" si="6">E61*F61</f>
        <v>0</v>
      </c>
      <c r="H61" s="327">
        <v>0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" customHeight="1">
      <c r="A62" s="329">
        <v>41</v>
      </c>
      <c r="B62" s="335">
        <v>3691000181</v>
      </c>
      <c r="C62" s="335" t="s">
        <v>1361</v>
      </c>
      <c r="D62" s="335" t="s">
        <v>204</v>
      </c>
      <c r="E62" s="357">
        <v>15</v>
      </c>
      <c r="F62" s="337"/>
      <c r="G62" s="345">
        <f t="shared" si="6"/>
        <v>0</v>
      </c>
      <c r="H62" s="336">
        <v>0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28.5" customHeight="1">
      <c r="A63" s="358"/>
      <c r="B63" s="359"/>
      <c r="C63" s="360" t="s">
        <v>135</v>
      </c>
      <c r="D63" s="359"/>
      <c r="E63" s="361"/>
      <c r="F63" s="362"/>
      <c r="G63" s="363">
        <f>G54+G13</f>
        <v>0</v>
      </c>
      <c r="H63" s="361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" customHeight="1">
      <c r="A64" s="250"/>
      <c r="B64" s="251"/>
      <c r="C64" s="251"/>
      <c r="D64" s="251"/>
      <c r="E64" s="252"/>
      <c r="F64" s="253"/>
      <c r="G64" s="253"/>
      <c r="H64" s="252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" customHeight="1">
      <c r="A65" s="250"/>
      <c r="B65" s="251"/>
      <c r="C65" s="251"/>
      <c r="D65" s="251"/>
      <c r="E65" s="252"/>
      <c r="F65" s="253"/>
      <c r="G65" s="253"/>
      <c r="H65" s="25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" customHeight="1">
      <c r="A66" s="250"/>
      <c r="B66" s="251"/>
      <c r="C66" s="251"/>
      <c r="D66" s="251"/>
      <c r="E66" s="252"/>
      <c r="F66" s="253"/>
      <c r="G66" s="253"/>
      <c r="H66" s="252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" customHeight="1">
      <c r="A67" s="250"/>
      <c r="B67" s="251"/>
      <c r="C67" s="251"/>
      <c r="D67" s="251"/>
      <c r="E67" s="252"/>
      <c r="F67" s="253"/>
      <c r="G67" s="253"/>
      <c r="H67" s="252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250"/>
      <c r="B68" s="251"/>
      <c r="C68" s="251"/>
      <c r="D68" s="251"/>
      <c r="E68" s="252"/>
      <c r="F68" s="253"/>
      <c r="G68" s="253"/>
      <c r="H68" s="252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" customHeight="1">
      <c r="A69" s="250"/>
      <c r="B69" s="251"/>
      <c r="C69" s="251"/>
      <c r="D69" s="251"/>
      <c r="E69" s="252"/>
      <c r="F69" s="253"/>
      <c r="G69" s="253"/>
      <c r="H69" s="252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" customHeight="1">
      <c r="A70" s="250"/>
      <c r="B70" s="251"/>
      <c r="C70" s="251"/>
      <c r="D70" s="251"/>
      <c r="E70" s="252"/>
      <c r="F70" s="253"/>
      <c r="G70" s="253"/>
      <c r="H70" s="252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" customHeight="1">
      <c r="A71" s="250"/>
      <c r="B71" s="251"/>
      <c r="C71" s="251"/>
      <c r="D71" s="251"/>
      <c r="E71" s="252"/>
      <c r="F71" s="253"/>
      <c r="G71" s="253"/>
      <c r="H71" s="252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" customHeight="1">
      <c r="A72" s="250"/>
      <c r="B72" s="251"/>
      <c r="C72" s="251"/>
      <c r="D72" s="251"/>
      <c r="E72" s="252"/>
      <c r="F72" s="253"/>
      <c r="G72" s="253"/>
      <c r="H72" s="252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" customHeight="1">
      <c r="A73" s="250"/>
      <c r="B73" s="251"/>
      <c r="C73" s="251"/>
      <c r="D73" s="251"/>
      <c r="E73" s="252"/>
      <c r="F73" s="253"/>
      <c r="G73" s="253"/>
      <c r="H73" s="252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" customHeight="1">
      <c r="A74" s="250"/>
      <c r="B74" s="251"/>
      <c r="C74" s="251"/>
      <c r="D74" s="251"/>
      <c r="E74" s="252"/>
      <c r="F74" s="253"/>
      <c r="G74" s="253"/>
      <c r="H74" s="252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" customHeight="1">
      <c r="A75" s="250"/>
      <c r="B75" s="251"/>
      <c r="C75" s="251"/>
      <c r="D75" s="251"/>
      <c r="E75" s="252"/>
      <c r="F75" s="253"/>
      <c r="G75" s="253"/>
      <c r="H75" s="252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" customHeight="1">
      <c r="A76" s="250"/>
      <c r="B76" s="251"/>
      <c r="C76" s="251"/>
      <c r="D76" s="251"/>
      <c r="E76" s="252"/>
      <c r="F76" s="253"/>
      <c r="G76" s="253"/>
      <c r="H76" s="252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" customHeight="1">
      <c r="A77" s="250"/>
      <c r="B77" s="251"/>
      <c r="C77" s="251"/>
      <c r="D77" s="251"/>
      <c r="E77" s="252"/>
      <c r="F77" s="253"/>
      <c r="G77" s="253"/>
      <c r="H77" s="252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" customHeight="1">
      <c r="A78" s="250"/>
      <c r="B78" s="251"/>
      <c r="C78" s="251"/>
      <c r="D78" s="251"/>
      <c r="E78" s="252"/>
      <c r="F78" s="253"/>
      <c r="G78" s="253"/>
      <c r="H78" s="25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" customHeight="1">
      <c r="A79" s="250"/>
      <c r="B79" s="251"/>
      <c r="C79" s="251"/>
      <c r="D79" s="251"/>
      <c r="E79" s="252"/>
      <c r="F79" s="253"/>
      <c r="G79" s="253"/>
      <c r="H79" s="25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" customHeight="1">
      <c r="A80" s="250"/>
      <c r="B80" s="251"/>
      <c r="C80" s="251"/>
      <c r="D80" s="251"/>
      <c r="E80" s="252"/>
      <c r="F80" s="253"/>
      <c r="G80" s="253"/>
      <c r="H80" s="25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" customHeight="1">
      <c r="A81" s="250"/>
      <c r="B81" s="251"/>
      <c r="C81" s="251"/>
      <c r="D81" s="251"/>
      <c r="E81" s="252"/>
      <c r="F81" s="253"/>
      <c r="G81" s="253"/>
      <c r="H81" s="25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" customHeight="1">
      <c r="A82" s="250"/>
      <c r="B82" s="251"/>
      <c r="C82" s="251"/>
      <c r="D82" s="251"/>
      <c r="E82" s="252"/>
      <c r="F82" s="253"/>
      <c r="G82" s="253"/>
      <c r="H82" s="25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" customHeight="1">
      <c r="A83" s="250"/>
      <c r="B83" s="251"/>
      <c r="C83" s="251"/>
      <c r="D83" s="251"/>
      <c r="E83" s="252"/>
      <c r="F83" s="253"/>
      <c r="G83" s="253"/>
      <c r="H83" s="25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" customHeight="1">
      <c r="A84" s="250"/>
      <c r="B84" s="251"/>
      <c r="C84" s="251"/>
      <c r="D84" s="251"/>
      <c r="E84" s="252"/>
      <c r="F84" s="253"/>
      <c r="G84" s="253"/>
      <c r="H84" s="25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" customHeight="1">
      <c r="A85" s="250"/>
      <c r="B85" s="251"/>
      <c r="C85" s="251"/>
      <c r="D85" s="251"/>
      <c r="E85" s="252"/>
      <c r="F85" s="253"/>
      <c r="G85" s="253"/>
      <c r="H85" s="25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" customHeight="1">
      <c r="A86" s="250"/>
      <c r="B86" s="251"/>
      <c r="C86" s="251"/>
      <c r="D86" s="251"/>
      <c r="E86" s="252"/>
      <c r="F86" s="253"/>
      <c r="G86" s="253"/>
      <c r="H86" s="25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" customHeight="1">
      <c r="A87" s="250"/>
      <c r="B87" s="251"/>
      <c r="C87" s="251"/>
      <c r="D87" s="251"/>
      <c r="E87" s="252"/>
      <c r="F87" s="253"/>
      <c r="G87" s="253"/>
      <c r="H87" s="25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" customHeight="1">
      <c r="A88" s="250"/>
      <c r="B88" s="251"/>
      <c r="C88" s="251"/>
      <c r="D88" s="251"/>
      <c r="E88" s="252"/>
      <c r="F88" s="253"/>
      <c r="G88" s="253"/>
      <c r="H88" s="25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" customHeight="1">
      <c r="A89" s="250"/>
      <c r="B89" s="251"/>
      <c r="C89" s="251"/>
      <c r="D89" s="251"/>
      <c r="E89" s="252"/>
      <c r="F89" s="253"/>
      <c r="G89" s="253"/>
      <c r="H89" s="25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" customHeight="1">
      <c r="A90" s="250"/>
      <c r="B90" s="251"/>
      <c r="C90" s="251"/>
      <c r="D90" s="251"/>
      <c r="E90" s="252"/>
      <c r="F90" s="253"/>
      <c r="G90" s="253"/>
      <c r="H90" s="25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" customHeight="1">
      <c r="A91" s="250"/>
      <c r="B91" s="251"/>
      <c r="C91" s="251"/>
      <c r="D91" s="251"/>
      <c r="E91" s="252"/>
      <c r="F91" s="253"/>
      <c r="G91" s="253"/>
      <c r="H91" s="25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" customHeight="1">
      <c r="A92" s="250"/>
      <c r="B92" s="251"/>
      <c r="C92" s="251"/>
      <c r="D92" s="251"/>
      <c r="E92" s="252"/>
      <c r="F92" s="253"/>
      <c r="G92" s="253"/>
      <c r="H92" s="25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" customHeight="1">
      <c r="A93" s="250"/>
      <c r="B93" s="251"/>
      <c r="C93" s="251"/>
      <c r="D93" s="251"/>
      <c r="E93" s="252"/>
      <c r="F93" s="253"/>
      <c r="G93" s="253"/>
      <c r="H93" s="25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" customHeight="1">
      <c r="A94" s="250"/>
      <c r="B94" s="251"/>
      <c r="C94" s="251"/>
      <c r="D94" s="251"/>
      <c r="E94" s="252"/>
      <c r="F94" s="253"/>
      <c r="G94" s="253"/>
      <c r="H94" s="25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" customHeight="1">
      <c r="A95" s="250"/>
      <c r="B95" s="251"/>
      <c r="C95" s="251"/>
      <c r="D95" s="251"/>
      <c r="E95" s="252"/>
      <c r="F95" s="253"/>
      <c r="G95" s="253"/>
      <c r="H95" s="25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" customHeight="1">
      <c r="A96" s="250"/>
      <c r="B96" s="251"/>
      <c r="C96" s="251"/>
      <c r="D96" s="251"/>
      <c r="E96" s="252"/>
      <c r="F96" s="253"/>
      <c r="G96" s="253"/>
      <c r="H96" s="25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" customHeight="1">
      <c r="A97" s="250"/>
      <c r="B97" s="251"/>
      <c r="C97" s="251"/>
      <c r="D97" s="251"/>
      <c r="E97" s="252"/>
      <c r="F97" s="253"/>
      <c r="G97" s="253"/>
      <c r="H97" s="25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" customHeight="1">
      <c r="A98" s="250"/>
      <c r="B98" s="251"/>
      <c r="C98" s="251"/>
      <c r="D98" s="251"/>
      <c r="E98" s="252"/>
      <c r="F98" s="253"/>
      <c r="G98" s="253"/>
      <c r="H98" s="25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" customHeight="1">
      <c r="A99" s="250"/>
      <c r="B99" s="251"/>
      <c r="C99" s="251"/>
      <c r="D99" s="251"/>
      <c r="E99" s="252"/>
      <c r="F99" s="253"/>
      <c r="G99" s="253"/>
      <c r="H99" s="25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" customHeight="1">
      <c r="A100" s="250"/>
      <c r="B100" s="251"/>
      <c r="C100" s="251"/>
      <c r="D100" s="251"/>
      <c r="E100" s="252"/>
      <c r="F100" s="253"/>
      <c r="G100" s="253"/>
      <c r="H100" s="25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" customHeight="1">
      <c r="A101" s="250"/>
      <c r="B101" s="251"/>
      <c r="C101" s="251"/>
      <c r="D101" s="251"/>
      <c r="E101" s="252"/>
      <c r="F101" s="253"/>
      <c r="G101" s="253"/>
      <c r="H101" s="25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" customHeight="1">
      <c r="A102" s="250"/>
      <c r="B102" s="251"/>
      <c r="C102" s="251"/>
      <c r="D102" s="251"/>
      <c r="E102" s="252"/>
      <c r="F102" s="253"/>
      <c r="G102" s="253"/>
      <c r="H102" s="25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" customHeight="1">
      <c r="A103" s="250"/>
      <c r="B103" s="251"/>
      <c r="C103" s="251"/>
      <c r="D103" s="251"/>
      <c r="E103" s="252"/>
      <c r="F103" s="253"/>
      <c r="G103" s="253"/>
      <c r="H103" s="25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" customHeight="1">
      <c r="A104" s="250"/>
      <c r="B104" s="251"/>
      <c r="C104" s="251"/>
      <c r="D104" s="251"/>
      <c r="E104" s="252"/>
      <c r="F104" s="253"/>
      <c r="G104" s="253"/>
      <c r="H104" s="25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" customHeight="1">
      <c r="A105" s="250"/>
      <c r="B105" s="251"/>
      <c r="C105" s="251"/>
      <c r="D105" s="251"/>
      <c r="E105" s="252"/>
      <c r="F105" s="253"/>
      <c r="G105" s="253"/>
      <c r="H105" s="25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" customHeight="1">
      <c r="A106" s="250"/>
      <c r="B106" s="251"/>
      <c r="C106" s="251"/>
      <c r="D106" s="251"/>
      <c r="E106" s="252"/>
      <c r="F106" s="253"/>
      <c r="G106" s="253"/>
      <c r="H106" s="25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" customHeight="1">
      <c r="A107" s="250"/>
      <c r="B107" s="251"/>
      <c r="C107" s="251"/>
      <c r="D107" s="251"/>
      <c r="E107" s="252"/>
      <c r="F107" s="253"/>
      <c r="G107" s="253"/>
      <c r="H107" s="25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" customHeight="1">
      <c r="A108" s="250"/>
      <c r="B108" s="251"/>
      <c r="C108" s="251"/>
      <c r="D108" s="251"/>
      <c r="E108" s="252"/>
      <c r="F108" s="253"/>
      <c r="G108" s="253"/>
      <c r="H108" s="25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" customHeight="1">
      <c r="A109" s="250"/>
      <c r="B109" s="251"/>
      <c r="C109" s="251"/>
      <c r="D109" s="251"/>
      <c r="E109" s="252"/>
      <c r="F109" s="253"/>
      <c r="G109" s="253"/>
      <c r="H109" s="25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" customHeight="1">
      <c r="A110" s="250"/>
      <c r="B110" s="251"/>
      <c r="C110" s="251"/>
      <c r="D110" s="251"/>
      <c r="E110" s="252"/>
      <c r="F110" s="253"/>
      <c r="G110" s="253"/>
      <c r="H110" s="25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" customHeight="1">
      <c r="A111" s="250"/>
      <c r="B111" s="251"/>
      <c r="C111" s="251"/>
      <c r="D111" s="251"/>
      <c r="E111" s="252"/>
      <c r="F111" s="253"/>
      <c r="G111" s="253"/>
      <c r="H111" s="25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" customHeight="1">
      <c r="A112" s="250"/>
      <c r="B112" s="251"/>
      <c r="C112" s="251"/>
      <c r="D112" s="251"/>
      <c r="E112" s="252"/>
      <c r="F112" s="253"/>
      <c r="G112" s="253"/>
      <c r="H112" s="25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" customHeight="1">
      <c r="A113" s="250"/>
      <c r="B113" s="251"/>
      <c r="C113" s="251"/>
      <c r="D113" s="251"/>
      <c r="E113" s="252"/>
      <c r="F113" s="253"/>
      <c r="G113" s="253"/>
      <c r="H113" s="25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" customHeight="1">
      <c r="A114" s="250"/>
      <c r="B114" s="251"/>
      <c r="C114" s="251"/>
      <c r="D114" s="251"/>
      <c r="E114" s="252"/>
      <c r="F114" s="253"/>
      <c r="G114" s="253"/>
      <c r="H114" s="25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" customHeight="1">
      <c r="A115" s="250"/>
      <c r="B115" s="251"/>
      <c r="C115" s="251"/>
      <c r="D115" s="251"/>
      <c r="E115" s="252"/>
      <c r="F115" s="253"/>
      <c r="G115" s="253"/>
      <c r="H115" s="25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" customHeight="1">
      <c r="A116" s="250"/>
      <c r="B116" s="251"/>
      <c r="C116" s="251"/>
      <c r="D116" s="251"/>
      <c r="E116" s="252"/>
      <c r="F116" s="253"/>
      <c r="G116" s="253"/>
      <c r="H116" s="25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" customHeight="1">
      <c r="A117" s="250"/>
      <c r="B117" s="251"/>
      <c r="C117" s="251"/>
      <c r="D117" s="251"/>
      <c r="E117" s="252"/>
      <c r="F117" s="253"/>
      <c r="G117" s="253"/>
      <c r="H117" s="25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" customHeight="1">
      <c r="A118" s="250"/>
      <c r="B118" s="251"/>
      <c r="C118" s="251"/>
      <c r="D118" s="251"/>
      <c r="E118" s="252"/>
      <c r="F118" s="253"/>
      <c r="G118" s="253"/>
      <c r="H118" s="25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" customHeight="1">
      <c r="A119" s="250"/>
      <c r="B119" s="251"/>
      <c r="C119" s="251"/>
      <c r="D119" s="251"/>
      <c r="E119" s="252"/>
      <c r="F119" s="253"/>
      <c r="G119" s="253"/>
      <c r="H119" s="25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" customHeight="1">
      <c r="A120" s="250"/>
      <c r="B120" s="251"/>
      <c r="C120" s="251"/>
      <c r="D120" s="251"/>
      <c r="E120" s="252"/>
      <c r="F120" s="253"/>
      <c r="G120" s="253"/>
      <c r="H120" s="25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" customHeight="1">
      <c r="A121" s="250"/>
      <c r="B121" s="251"/>
      <c r="C121" s="251"/>
      <c r="D121" s="251"/>
      <c r="E121" s="252"/>
      <c r="F121" s="253"/>
      <c r="G121" s="253"/>
      <c r="H121" s="25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" customHeight="1">
      <c r="A122" s="250"/>
      <c r="B122" s="251"/>
      <c r="C122" s="251"/>
      <c r="D122" s="251"/>
      <c r="E122" s="252"/>
      <c r="F122" s="253"/>
      <c r="G122" s="253"/>
      <c r="H122" s="25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" customHeight="1">
      <c r="A123" s="250"/>
      <c r="B123" s="251"/>
      <c r="C123" s="251"/>
      <c r="D123" s="251"/>
      <c r="E123" s="252"/>
      <c r="F123" s="253"/>
      <c r="G123" s="253"/>
      <c r="H123" s="25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" customHeight="1">
      <c r="A124" s="250"/>
      <c r="B124" s="251"/>
      <c r="C124" s="251"/>
      <c r="D124" s="251"/>
      <c r="E124" s="252"/>
      <c r="F124" s="253"/>
      <c r="G124" s="253"/>
      <c r="H124" s="25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" customHeight="1">
      <c r="A125" s="250"/>
      <c r="B125" s="251"/>
      <c r="C125" s="251"/>
      <c r="D125" s="251"/>
      <c r="E125" s="252"/>
      <c r="F125" s="253"/>
      <c r="G125" s="253"/>
      <c r="H125" s="25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" customHeight="1">
      <c r="A126" s="250"/>
      <c r="B126" s="251"/>
      <c r="C126" s="251"/>
      <c r="D126" s="251"/>
      <c r="E126" s="252"/>
      <c r="F126" s="253"/>
      <c r="G126" s="253"/>
      <c r="H126" s="25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" customHeight="1">
      <c r="A127" s="250"/>
      <c r="B127" s="251"/>
      <c r="C127" s="251"/>
      <c r="D127" s="251"/>
      <c r="E127" s="252"/>
      <c r="F127" s="253"/>
      <c r="G127" s="253"/>
      <c r="H127" s="25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" customHeight="1">
      <c r="A128" s="250"/>
      <c r="B128" s="251"/>
      <c r="C128" s="251"/>
      <c r="D128" s="251"/>
      <c r="E128" s="252"/>
      <c r="F128" s="253"/>
      <c r="G128" s="253"/>
      <c r="H128" s="25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" customHeight="1">
      <c r="A129" s="250"/>
      <c r="B129" s="251"/>
      <c r="C129" s="251"/>
      <c r="D129" s="251"/>
      <c r="E129" s="252"/>
      <c r="F129" s="253"/>
      <c r="G129" s="253"/>
      <c r="H129" s="25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" customHeight="1">
      <c r="A130" s="250"/>
      <c r="B130" s="251"/>
      <c r="C130" s="251"/>
      <c r="D130" s="251"/>
      <c r="E130" s="252"/>
      <c r="F130" s="253"/>
      <c r="G130" s="253"/>
      <c r="H130" s="25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" customHeight="1">
      <c r="A131" s="250"/>
      <c r="B131" s="251"/>
      <c r="C131" s="251"/>
      <c r="D131" s="251"/>
      <c r="E131" s="252"/>
      <c r="F131" s="253"/>
      <c r="G131" s="253"/>
      <c r="H131" s="25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" customHeight="1">
      <c r="A132" s="250"/>
      <c r="B132" s="251"/>
      <c r="C132" s="251"/>
      <c r="D132" s="251"/>
      <c r="E132" s="252"/>
      <c r="F132" s="253"/>
      <c r="G132" s="253"/>
      <c r="H132" s="25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" customHeight="1">
      <c r="A133" s="250"/>
      <c r="B133" s="251"/>
      <c r="C133" s="251"/>
      <c r="D133" s="251"/>
      <c r="E133" s="252"/>
      <c r="F133" s="253"/>
      <c r="G133" s="253"/>
      <c r="H133" s="25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" customHeight="1">
      <c r="A134" s="250"/>
      <c r="B134" s="251"/>
      <c r="C134" s="251"/>
      <c r="D134" s="251"/>
      <c r="E134" s="252"/>
      <c r="F134" s="253"/>
      <c r="G134" s="253"/>
      <c r="H134" s="25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" customHeight="1">
      <c r="A135" s="250"/>
      <c r="B135" s="251"/>
      <c r="C135" s="251"/>
      <c r="D135" s="251"/>
      <c r="E135" s="252"/>
      <c r="F135" s="253"/>
      <c r="G135" s="253"/>
      <c r="H135" s="25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" customHeight="1">
      <c r="A136" s="250"/>
      <c r="B136" s="251"/>
      <c r="C136" s="251"/>
      <c r="D136" s="251"/>
      <c r="E136" s="252"/>
      <c r="F136" s="253"/>
      <c r="G136" s="253"/>
      <c r="H136" s="25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" customHeight="1">
      <c r="A137" s="250"/>
      <c r="B137" s="251"/>
      <c r="C137" s="251"/>
      <c r="D137" s="251"/>
      <c r="E137" s="252"/>
      <c r="F137" s="253"/>
      <c r="G137" s="253"/>
      <c r="H137" s="25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" customHeight="1">
      <c r="A138" s="250"/>
      <c r="B138" s="251"/>
      <c r="C138" s="251"/>
      <c r="D138" s="251"/>
      <c r="E138" s="252"/>
      <c r="F138" s="253"/>
      <c r="G138" s="253"/>
      <c r="H138" s="25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" customHeight="1">
      <c r="A139" s="250"/>
      <c r="B139" s="251"/>
      <c r="C139" s="251"/>
      <c r="D139" s="251"/>
      <c r="E139" s="252"/>
      <c r="F139" s="253"/>
      <c r="G139" s="253"/>
      <c r="H139" s="25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" customHeight="1">
      <c r="A140" s="250"/>
      <c r="B140" s="251"/>
      <c r="C140" s="251"/>
      <c r="D140" s="251"/>
      <c r="E140" s="252"/>
      <c r="F140" s="253"/>
      <c r="G140" s="253"/>
      <c r="H140" s="25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" customHeight="1">
      <c r="A141" s="250"/>
      <c r="B141" s="251"/>
      <c r="C141" s="251"/>
      <c r="D141" s="251"/>
      <c r="E141" s="252"/>
      <c r="F141" s="253"/>
      <c r="G141" s="253"/>
      <c r="H141" s="25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" customHeight="1">
      <c r="A142" s="250"/>
      <c r="B142" s="251"/>
      <c r="C142" s="251"/>
      <c r="D142" s="251"/>
      <c r="E142" s="252"/>
      <c r="F142" s="253"/>
      <c r="G142" s="253"/>
      <c r="H142" s="25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" customHeight="1">
      <c r="A143" s="250"/>
      <c r="B143" s="251"/>
      <c r="C143" s="251"/>
      <c r="D143" s="251"/>
      <c r="E143" s="252"/>
      <c r="F143" s="253"/>
      <c r="G143" s="253"/>
      <c r="H143" s="25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" customHeight="1">
      <c r="A144" s="250"/>
      <c r="B144" s="251"/>
      <c r="C144" s="251"/>
      <c r="D144" s="251"/>
      <c r="E144" s="252"/>
      <c r="F144" s="253"/>
      <c r="G144" s="253"/>
      <c r="H144" s="25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" customHeight="1">
      <c r="A145" s="250"/>
      <c r="B145" s="251"/>
      <c r="C145" s="251"/>
      <c r="D145" s="251"/>
      <c r="E145" s="252"/>
      <c r="F145" s="253"/>
      <c r="G145" s="253"/>
      <c r="H145" s="25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" customHeight="1">
      <c r="A146" s="250"/>
      <c r="B146" s="251"/>
      <c r="C146" s="251"/>
      <c r="D146" s="251"/>
      <c r="E146" s="252"/>
      <c r="F146" s="253"/>
      <c r="G146" s="253"/>
      <c r="H146" s="25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" customHeight="1">
      <c r="A147" s="250"/>
      <c r="B147" s="251"/>
      <c r="C147" s="251"/>
      <c r="D147" s="251"/>
      <c r="E147" s="252"/>
      <c r="F147" s="253"/>
      <c r="G147" s="253"/>
      <c r="H147" s="25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" customHeight="1">
      <c r="A148" s="250"/>
      <c r="B148" s="251"/>
      <c r="C148" s="251"/>
      <c r="D148" s="251"/>
      <c r="E148" s="252"/>
      <c r="F148" s="253"/>
      <c r="G148" s="253"/>
      <c r="H148" s="25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" customHeight="1">
      <c r="A149" s="250"/>
      <c r="B149" s="251"/>
      <c r="C149" s="251"/>
      <c r="D149" s="251"/>
      <c r="E149" s="252"/>
      <c r="F149" s="253"/>
      <c r="G149" s="253"/>
      <c r="H149" s="25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" customHeight="1">
      <c r="A150" s="250"/>
      <c r="B150" s="251"/>
      <c r="C150" s="251"/>
      <c r="D150" s="251"/>
      <c r="E150" s="252"/>
      <c r="F150" s="253"/>
      <c r="G150" s="253"/>
      <c r="H150" s="25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" customHeight="1">
      <c r="A151" s="250"/>
      <c r="B151" s="251"/>
      <c r="C151" s="251"/>
      <c r="D151" s="251"/>
      <c r="E151" s="252"/>
      <c r="F151" s="253"/>
      <c r="G151" s="253"/>
      <c r="H151" s="25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" customHeight="1">
      <c r="A152" s="250"/>
      <c r="B152" s="251"/>
      <c r="C152" s="251"/>
      <c r="D152" s="251"/>
      <c r="E152" s="252"/>
      <c r="F152" s="253"/>
      <c r="G152" s="253"/>
      <c r="H152" s="25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250"/>
      <c r="B153" s="251"/>
      <c r="C153" s="251"/>
      <c r="D153" s="251"/>
      <c r="E153" s="252"/>
      <c r="F153" s="253"/>
      <c r="G153" s="253"/>
      <c r="H153" s="25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250"/>
      <c r="B154" s="251"/>
      <c r="C154" s="251"/>
      <c r="D154" s="251"/>
      <c r="E154" s="252"/>
      <c r="F154" s="253"/>
      <c r="G154" s="253"/>
      <c r="H154" s="25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250"/>
      <c r="B155" s="251"/>
      <c r="C155" s="251"/>
      <c r="D155" s="251"/>
      <c r="E155" s="252"/>
      <c r="F155" s="253"/>
      <c r="G155" s="253"/>
      <c r="H155" s="25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250"/>
      <c r="B156" s="251"/>
      <c r="C156" s="251"/>
      <c r="D156" s="251"/>
      <c r="E156" s="252"/>
      <c r="F156" s="253"/>
      <c r="G156" s="253"/>
      <c r="H156" s="25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250"/>
      <c r="B157" s="251"/>
      <c r="C157" s="251"/>
      <c r="D157" s="251"/>
      <c r="E157" s="252"/>
      <c r="F157" s="253"/>
      <c r="G157" s="253"/>
      <c r="H157" s="25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250"/>
      <c r="B158" s="251"/>
      <c r="C158" s="251"/>
      <c r="D158" s="251"/>
      <c r="E158" s="252"/>
      <c r="F158" s="253"/>
      <c r="G158" s="253"/>
      <c r="H158" s="25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250"/>
      <c r="B159" s="251"/>
      <c r="C159" s="251"/>
      <c r="D159" s="251"/>
      <c r="E159" s="252"/>
      <c r="F159" s="253"/>
      <c r="G159" s="253"/>
      <c r="H159" s="25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250"/>
      <c r="B160" s="251"/>
      <c r="C160" s="251"/>
      <c r="D160" s="251"/>
      <c r="E160" s="252"/>
      <c r="F160" s="253"/>
      <c r="G160" s="253"/>
      <c r="H160" s="25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250"/>
      <c r="B161" s="251"/>
      <c r="C161" s="251"/>
      <c r="D161" s="251"/>
      <c r="E161" s="252"/>
      <c r="F161" s="253"/>
      <c r="G161" s="253"/>
      <c r="H161" s="25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250"/>
      <c r="B162" s="251"/>
      <c r="C162" s="251"/>
      <c r="D162" s="251"/>
      <c r="E162" s="252"/>
      <c r="F162" s="253"/>
      <c r="G162" s="253"/>
      <c r="H162" s="25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250"/>
      <c r="B163" s="251"/>
      <c r="C163" s="251"/>
      <c r="D163" s="251"/>
      <c r="E163" s="252"/>
      <c r="F163" s="253"/>
      <c r="G163" s="253"/>
      <c r="H163" s="25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250"/>
      <c r="B164" s="251"/>
      <c r="C164" s="251"/>
      <c r="D164" s="251"/>
      <c r="E164" s="252"/>
      <c r="F164" s="253"/>
      <c r="G164" s="253"/>
      <c r="H164" s="25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250"/>
      <c r="B165" s="251"/>
      <c r="C165" s="251"/>
      <c r="D165" s="251"/>
      <c r="E165" s="252"/>
      <c r="F165" s="253"/>
      <c r="G165" s="253"/>
      <c r="H165" s="25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250"/>
      <c r="B166" s="251"/>
      <c r="C166" s="251"/>
      <c r="D166" s="251"/>
      <c r="E166" s="252"/>
      <c r="F166" s="253"/>
      <c r="G166" s="253"/>
      <c r="H166" s="25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250"/>
      <c r="B167" s="251"/>
      <c r="C167" s="251"/>
      <c r="D167" s="251"/>
      <c r="E167" s="252"/>
      <c r="F167" s="253"/>
      <c r="G167" s="253"/>
      <c r="H167" s="25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250"/>
      <c r="B168" s="251"/>
      <c r="C168" s="251"/>
      <c r="D168" s="251"/>
      <c r="E168" s="252"/>
      <c r="F168" s="253"/>
      <c r="G168" s="253"/>
      <c r="H168" s="25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250"/>
      <c r="B169" s="251"/>
      <c r="C169" s="251"/>
      <c r="D169" s="251"/>
      <c r="E169" s="252"/>
      <c r="F169" s="253"/>
      <c r="G169" s="253"/>
      <c r="H169" s="25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250"/>
      <c r="B170" s="251"/>
      <c r="C170" s="251"/>
      <c r="D170" s="251"/>
      <c r="E170" s="252"/>
      <c r="F170" s="253"/>
      <c r="G170" s="253"/>
      <c r="H170" s="25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250"/>
      <c r="B171" s="251"/>
      <c r="C171" s="251"/>
      <c r="D171" s="251"/>
      <c r="E171" s="252"/>
      <c r="F171" s="253"/>
      <c r="G171" s="253"/>
      <c r="H171" s="25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250"/>
      <c r="B172" s="251"/>
      <c r="C172" s="251"/>
      <c r="D172" s="251"/>
      <c r="E172" s="252"/>
      <c r="F172" s="253"/>
      <c r="G172" s="253"/>
      <c r="H172" s="25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250"/>
      <c r="B173" s="251"/>
      <c r="C173" s="251"/>
      <c r="D173" s="251"/>
      <c r="E173" s="252"/>
      <c r="F173" s="253"/>
      <c r="G173" s="253"/>
      <c r="H173" s="25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250"/>
      <c r="B174" s="251"/>
      <c r="C174" s="251"/>
      <c r="D174" s="251"/>
      <c r="E174" s="252"/>
      <c r="F174" s="253"/>
      <c r="G174" s="253"/>
      <c r="H174" s="25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250"/>
      <c r="B175" s="251"/>
      <c r="C175" s="251"/>
      <c r="D175" s="251"/>
      <c r="E175" s="252"/>
      <c r="F175" s="253"/>
      <c r="G175" s="253"/>
      <c r="H175" s="25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250"/>
      <c r="B176" s="251"/>
      <c r="C176" s="251"/>
      <c r="D176" s="251"/>
      <c r="E176" s="252"/>
      <c r="F176" s="253"/>
      <c r="G176" s="253"/>
      <c r="H176" s="25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250"/>
      <c r="B177" s="251"/>
      <c r="C177" s="251"/>
      <c r="D177" s="251"/>
      <c r="E177" s="252"/>
      <c r="F177" s="253"/>
      <c r="G177" s="253"/>
      <c r="H177" s="25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250"/>
      <c r="B178" s="251"/>
      <c r="C178" s="251"/>
      <c r="D178" s="251"/>
      <c r="E178" s="252"/>
      <c r="F178" s="253"/>
      <c r="G178" s="253"/>
      <c r="H178" s="25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250"/>
      <c r="B179" s="251"/>
      <c r="C179" s="251"/>
      <c r="D179" s="251"/>
      <c r="E179" s="252"/>
      <c r="F179" s="253"/>
      <c r="G179" s="253"/>
      <c r="H179" s="25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250"/>
      <c r="B180" s="251"/>
      <c r="C180" s="251"/>
      <c r="D180" s="251"/>
      <c r="E180" s="252"/>
      <c r="F180" s="253"/>
      <c r="G180" s="253"/>
      <c r="H180" s="25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250"/>
      <c r="B181" s="251"/>
      <c r="C181" s="251"/>
      <c r="D181" s="251"/>
      <c r="E181" s="252"/>
      <c r="F181" s="253"/>
      <c r="G181" s="253"/>
      <c r="H181" s="25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250"/>
      <c r="B182" s="251"/>
      <c r="C182" s="251"/>
      <c r="D182" s="251"/>
      <c r="E182" s="252"/>
      <c r="F182" s="253"/>
      <c r="G182" s="253"/>
      <c r="H182" s="25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250"/>
      <c r="B183" s="251"/>
      <c r="C183" s="251"/>
      <c r="D183" s="251"/>
      <c r="E183" s="252"/>
      <c r="F183" s="253"/>
      <c r="G183" s="253"/>
      <c r="H183" s="25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250"/>
      <c r="B184" s="251"/>
      <c r="C184" s="251"/>
      <c r="D184" s="251"/>
      <c r="E184" s="252"/>
      <c r="F184" s="253"/>
      <c r="G184" s="253"/>
      <c r="H184" s="25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250"/>
      <c r="B185" s="251"/>
      <c r="C185" s="251"/>
      <c r="D185" s="251"/>
      <c r="E185" s="252"/>
      <c r="F185" s="253"/>
      <c r="G185" s="253"/>
      <c r="H185" s="25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250"/>
      <c r="B186" s="251"/>
      <c r="C186" s="251"/>
      <c r="D186" s="251"/>
      <c r="E186" s="252"/>
      <c r="F186" s="253"/>
      <c r="G186" s="253"/>
      <c r="H186" s="25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250"/>
      <c r="B187" s="251"/>
      <c r="C187" s="251"/>
      <c r="D187" s="251"/>
      <c r="E187" s="252"/>
      <c r="F187" s="253"/>
      <c r="G187" s="253"/>
      <c r="H187" s="25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250"/>
      <c r="B188" s="251"/>
      <c r="C188" s="251"/>
      <c r="D188" s="251"/>
      <c r="E188" s="252"/>
      <c r="F188" s="253"/>
      <c r="G188" s="253"/>
      <c r="H188" s="25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250"/>
      <c r="B189" s="251"/>
      <c r="C189" s="251"/>
      <c r="D189" s="251"/>
      <c r="E189" s="252"/>
      <c r="F189" s="253"/>
      <c r="G189" s="253"/>
      <c r="H189" s="25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250"/>
      <c r="B190" s="251"/>
      <c r="C190" s="251"/>
      <c r="D190" s="251"/>
      <c r="E190" s="252"/>
      <c r="F190" s="253"/>
      <c r="G190" s="253"/>
      <c r="H190" s="25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250"/>
      <c r="B191" s="251"/>
      <c r="C191" s="251"/>
      <c r="D191" s="251"/>
      <c r="E191" s="252"/>
      <c r="F191" s="253"/>
      <c r="G191" s="253"/>
      <c r="H191" s="25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250"/>
      <c r="B192" s="251"/>
      <c r="C192" s="251"/>
      <c r="D192" s="251"/>
      <c r="E192" s="252"/>
      <c r="F192" s="253"/>
      <c r="G192" s="253"/>
      <c r="H192" s="25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250"/>
      <c r="B193" s="251"/>
      <c r="C193" s="251"/>
      <c r="D193" s="251"/>
      <c r="E193" s="252"/>
      <c r="F193" s="253"/>
      <c r="G193" s="253"/>
      <c r="H193" s="25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250"/>
      <c r="B194" s="251"/>
      <c r="C194" s="251"/>
      <c r="D194" s="251"/>
      <c r="E194" s="252"/>
      <c r="F194" s="253"/>
      <c r="G194" s="253"/>
      <c r="H194" s="25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250"/>
      <c r="B195" s="251"/>
      <c r="C195" s="251"/>
      <c r="D195" s="251"/>
      <c r="E195" s="252"/>
      <c r="F195" s="253"/>
      <c r="G195" s="253"/>
      <c r="H195" s="25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250"/>
      <c r="B196" s="251"/>
      <c r="C196" s="251"/>
      <c r="D196" s="251"/>
      <c r="E196" s="252"/>
      <c r="F196" s="253"/>
      <c r="G196" s="253"/>
      <c r="H196" s="25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250"/>
      <c r="B197" s="251"/>
      <c r="C197" s="251"/>
      <c r="D197" s="251"/>
      <c r="E197" s="252"/>
      <c r="F197" s="253"/>
      <c r="G197" s="253"/>
      <c r="H197" s="25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250"/>
      <c r="B198" s="251"/>
      <c r="C198" s="251"/>
      <c r="D198" s="251"/>
      <c r="E198" s="252"/>
      <c r="F198" s="253"/>
      <c r="G198" s="253"/>
      <c r="H198" s="25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250"/>
      <c r="B199" s="251"/>
      <c r="C199" s="251"/>
      <c r="D199" s="251"/>
      <c r="E199" s="252"/>
      <c r="F199" s="253"/>
      <c r="G199" s="253"/>
      <c r="H199" s="25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250"/>
      <c r="B200" s="251"/>
      <c r="C200" s="251"/>
      <c r="D200" s="251"/>
      <c r="E200" s="252"/>
      <c r="F200" s="253"/>
      <c r="G200" s="253"/>
      <c r="H200" s="25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250"/>
      <c r="B201" s="251"/>
      <c r="C201" s="251"/>
      <c r="D201" s="251"/>
      <c r="E201" s="252"/>
      <c r="F201" s="253"/>
      <c r="G201" s="253"/>
      <c r="H201" s="25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250"/>
      <c r="B202" s="251"/>
      <c r="C202" s="251"/>
      <c r="D202" s="251"/>
      <c r="E202" s="252"/>
      <c r="F202" s="253"/>
      <c r="G202" s="253"/>
      <c r="H202" s="25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250"/>
      <c r="B203" s="251"/>
      <c r="C203" s="251"/>
      <c r="D203" s="251"/>
      <c r="E203" s="252"/>
      <c r="F203" s="253"/>
      <c r="G203" s="253"/>
      <c r="H203" s="25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250"/>
      <c r="B204" s="251"/>
      <c r="C204" s="251"/>
      <c r="D204" s="251"/>
      <c r="E204" s="252"/>
      <c r="F204" s="253"/>
      <c r="G204" s="253"/>
      <c r="H204" s="25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250"/>
      <c r="B205" s="251"/>
      <c r="C205" s="251"/>
      <c r="D205" s="251"/>
      <c r="E205" s="252"/>
      <c r="F205" s="253"/>
      <c r="G205" s="253"/>
      <c r="H205" s="25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250"/>
      <c r="B206" s="251"/>
      <c r="C206" s="251"/>
      <c r="D206" s="251"/>
      <c r="E206" s="252"/>
      <c r="F206" s="253"/>
      <c r="G206" s="253"/>
      <c r="H206" s="25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250"/>
      <c r="B207" s="251"/>
      <c r="C207" s="251"/>
      <c r="D207" s="251"/>
      <c r="E207" s="252"/>
      <c r="F207" s="253"/>
      <c r="G207" s="253"/>
      <c r="H207" s="25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250"/>
      <c r="B208" s="251"/>
      <c r="C208" s="251"/>
      <c r="D208" s="251"/>
      <c r="E208" s="252"/>
      <c r="F208" s="253"/>
      <c r="G208" s="253"/>
      <c r="H208" s="25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250"/>
      <c r="B209" s="251"/>
      <c r="C209" s="251"/>
      <c r="D209" s="251"/>
      <c r="E209" s="252"/>
      <c r="F209" s="253"/>
      <c r="G209" s="253"/>
      <c r="H209" s="25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250"/>
      <c r="B210" s="251"/>
      <c r="C210" s="251"/>
      <c r="D210" s="251"/>
      <c r="E210" s="252"/>
      <c r="F210" s="253"/>
      <c r="G210" s="253"/>
      <c r="H210" s="25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250"/>
      <c r="B211" s="251"/>
      <c r="C211" s="251"/>
      <c r="D211" s="251"/>
      <c r="E211" s="252"/>
      <c r="F211" s="253"/>
      <c r="G211" s="253"/>
      <c r="H211" s="25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250"/>
      <c r="B212" s="251"/>
      <c r="C212" s="251"/>
      <c r="D212" s="251"/>
      <c r="E212" s="252"/>
      <c r="F212" s="253"/>
      <c r="G212" s="253"/>
      <c r="H212" s="25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250"/>
      <c r="B213" s="251"/>
      <c r="C213" s="251"/>
      <c r="D213" s="251"/>
      <c r="E213" s="252"/>
      <c r="F213" s="253"/>
      <c r="G213" s="253"/>
      <c r="H213" s="25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250"/>
      <c r="B214" s="251"/>
      <c r="C214" s="251"/>
      <c r="D214" s="251"/>
      <c r="E214" s="252"/>
      <c r="F214" s="253"/>
      <c r="G214" s="253"/>
      <c r="H214" s="25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250"/>
      <c r="B215" s="251"/>
      <c r="C215" s="251"/>
      <c r="D215" s="251"/>
      <c r="E215" s="252"/>
      <c r="F215" s="253"/>
      <c r="G215" s="253"/>
      <c r="H215" s="25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250"/>
      <c r="B216" s="251"/>
      <c r="C216" s="251"/>
      <c r="D216" s="251"/>
      <c r="E216" s="252"/>
      <c r="F216" s="253"/>
      <c r="G216" s="253"/>
      <c r="H216" s="25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250"/>
      <c r="B217" s="251"/>
      <c r="C217" s="251"/>
      <c r="D217" s="251"/>
      <c r="E217" s="252"/>
      <c r="F217" s="253"/>
      <c r="G217" s="253"/>
      <c r="H217" s="25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250"/>
      <c r="B218" s="251"/>
      <c r="C218" s="251"/>
      <c r="D218" s="251"/>
      <c r="E218" s="252"/>
      <c r="F218" s="253"/>
      <c r="G218" s="253"/>
      <c r="H218" s="25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250"/>
      <c r="B219" s="251"/>
      <c r="C219" s="251"/>
      <c r="D219" s="251"/>
      <c r="E219" s="252"/>
      <c r="F219" s="253"/>
      <c r="G219" s="253"/>
      <c r="H219" s="25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250"/>
      <c r="B220" s="251"/>
      <c r="C220" s="251"/>
      <c r="D220" s="251"/>
      <c r="E220" s="252"/>
      <c r="F220" s="253"/>
      <c r="G220" s="253"/>
      <c r="H220" s="25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250"/>
      <c r="B221" s="251"/>
      <c r="C221" s="251"/>
      <c r="D221" s="251"/>
      <c r="E221" s="252"/>
      <c r="F221" s="253"/>
      <c r="G221" s="253"/>
      <c r="H221" s="25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250"/>
      <c r="B222" s="251"/>
      <c r="C222" s="251"/>
      <c r="D222" s="251"/>
      <c r="E222" s="252"/>
      <c r="F222" s="253"/>
      <c r="G222" s="253"/>
      <c r="H222" s="25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250"/>
      <c r="B223" s="251"/>
      <c r="C223" s="251"/>
      <c r="D223" s="251"/>
      <c r="E223" s="252"/>
      <c r="F223" s="253"/>
      <c r="G223" s="253"/>
      <c r="H223" s="25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250"/>
      <c r="B224" s="251"/>
      <c r="C224" s="251"/>
      <c r="D224" s="251"/>
      <c r="E224" s="252"/>
      <c r="F224" s="253"/>
      <c r="G224" s="253"/>
      <c r="H224" s="25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250"/>
      <c r="B225" s="251"/>
      <c r="C225" s="251"/>
      <c r="D225" s="251"/>
      <c r="E225" s="252"/>
      <c r="F225" s="253"/>
      <c r="G225" s="253"/>
      <c r="H225" s="25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250"/>
      <c r="B226" s="251"/>
      <c r="C226" s="251"/>
      <c r="D226" s="251"/>
      <c r="E226" s="252"/>
      <c r="F226" s="253"/>
      <c r="G226" s="253"/>
      <c r="H226" s="25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250"/>
      <c r="B227" s="251"/>
      <c r="C227" s="251"/>
      <c r="D227" s="251"/>
      <c r="E227" s="252"/>
      <c r="F227" s="253"/>
      <c r="G227" s="253"/>
      <c r="H227" s="25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250"/>
      <c r="B228" s="251"/>
      <c r="C228" s="251"/>
      <c r="D228" s="251"/>
      <c r="E228" s="252"/>
      <c r="F228" s="253"/>
      <c r="G228" s="253"/>
      <c r="H228" s="25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250"/>
      <c r="B229" s="251"/>
      <c r="C229" s="251"/>
      <c r="D229" s="251"/>
      <c r="E229" s="252"/>
      <c r="F229" s="253"/>
      <c r="G229" s="253"/>
      <c r="H229" s="25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250"/>
      <c r="B230" s="251"/>
      <c r="C230" s="251"/>
      <c r="D230" s="251"/>
      <c r="E230" s="252"/>
      <c r="F230" s="253"/>
      <c r="G230" s="253"/>
      <c r="H230" s="25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250"/>
      <c r="B231" s="251"/>
      <c r="C231" s="251"/>
      <c r="D231" s="251"/>
      <c r="E231" s="252"/>
      <c r="F231" s="253"/>
      <c r="G231" s="253"/>
      <c r="H231" s="25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250"/>
      <c r="B232" s="251"/>
      <c r="C232" s="251"/>
      <c r="D232" s="251"/>
      <c r="E232" s="252"/>
      <c r="F232" s="253"/>
      <c r="G232" s="253"/>
      <c r="H232" s="25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250"/>
      <c r="B233" s="251"/>
      <c r="C233" s="251"/>
      <c r="D233" s="251"/>
      <c r="E233" s="252"/>
      <c r="F233" s="253"/>
      <c r="G233" s="253"/>
      <c r="H233" s="25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250"/>
      <c r="B234" s="251"/>
      <c r="C234" s="251"/>
      <c r="D234" s="251"/>
      <c r="E234" s="252"/>
      <c r="F234" s="253"/>
      <c r="G234" s="253"/>
      <c r="H234" s="25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250"/>
      <c r="B235" s="251"/>
      <c r="C235" s="251"/>
      <c r="D235" s="251"/>
      <c r="E235" s="252"/>
      <c r="F235" s="253"/>
      <c r="G235" s="253"/>
      <c r="H235" s="25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250"/>
      <c r="B236" s="251"/>
      <c r="C236" s="251"/>
      <c r="D236" s="251"/>
      <c r="E236" s="252"/>
      <c r="F236" s="253"/>
      <c r="G236" s="253"/>
      <c r="H236" s="25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250"/>
      <c r="B237" s="251"/>
      <c r="C237" s="251"/>
      <c r="D237" s="251"/>
      <c r="E237" s="252"/>
      <c r="F237" s="253"/>
      <c r="G237" s="253"/>
      <c r="H237" s="25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250"/>
      <c r="B238" s="251"/>
      <c r="C238" s="251"/>
      <c r="D238" s="251"/>
      <c r="E238" s="252"/>
      <c r="F238" s="253"/>
      <c r="G238" s="253"/>
      <c r="H238" s="25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250"/>
      <c r="B239" s="251"/>
      <c r="C239" s="251"/>
      <c r="D239" s="251"/>
      <c r="E239" s="252"/>
      <c r="F239" s="253"/>
      <c r="G239" s="253"/>
      <c r="H239" s="25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250"/>
      <c r="B240" s="251"/>
      <c r="C240" s="251"/>
      <c r="D240" s="251"/>
      <c r="E240" s="252"/>
      <c r="F240" s="253"/>
      <c r="G240" s="253"/>
      <c r="H240" s="25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250"/>
      <c r="B241" s="251"/>
      <c r="C241" s="251"/>
      <c r="D241" s="251"/>
      <c r="E241" s="252"/>
      <c r="F241" s="253"/>
      <c r="G241" s="253"/>
      <c r="H241" s="25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250"/>
      <c r="B242" s="251"/>
      <c r="C242" s="251"/>
      <c r="D242" s="251"/>
      <c r="E242" s="252"/>
      <c r="F242" s="253"/>
      <c r="G242" s="253"/>
      <c r="H242" s="25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250"/>
      <c r="B243" s="251"/>
      <c r="C243" s="251"/>
      <c r="D243" s="251"/>
      <c r="E243" s="252"/>
      <c r="F243" s="253"/>
      <c r="G243" s="253"/>
      <c r="H243" s="25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250"/>
      <c r="B244" s="251"/>
      <c r="C244" s="251"/>
      <c r="D244" s="251"/>
      <c r="E244" s="252"/>
      <c r="F244" s="253"/>
      <c r="G244" s="253"/>
      <c r="H244" s="25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250"/>
      <c r="B245" s="251"/>
      <c r="C245" s="251"/>
      <c r="D245" s="251"/>
      <c r="E245" s="252"/>
      <c r="F245" s="253"/>
      <c r="G245" s="253"/>
      <c r="H245" s="25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250"/>
      <c r="B246" s="251"/>
      <c r="C246" s="251"/>
      <c r="D246" s="251"/>
      <c r="E246" s="252"/>
      <c r="F246" s="253"/>
      <c r="G246" s="253"/>
      <c r="H246" s="25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250"/>
      <c r="B247" s="251"/>
      <c r="C247" s="251"/>
      <c r="D247" s="251"/>
      <c r="E247" s="252"/>
      <c r="F247" s="253"/>
      <c r="G247" s="253"/>
      <c r="H247" s="25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250"/>
      <c r="B248" s="251"/>
      <c r="C248" s="251"/>
      <c r="D248" s="251"/>
      <c r="E248" s="252"/>
      <c r="F248" s="253"/>
      <c r="G248" s="253"/>
      <c r="H248" s="25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250"/>
      <c r="B249" s="251"/>
      <c r="C249" s="251"/>
      <c r="D249" s="251"/>
      <c r="E249" s="252"/>
      <c r="F249" s="253"/>
      <c r="G249" s="253"/>
      <c r="H249" s="25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250"/>
      <c r="B250" s="251"/>
      <c r="C250" s="251"/>
      <c r="D250" s="251"/>
      <c r="E250" s="252"/>
      <c r="F250" s="253"/>
      <c r="G250" s="253"/>
      <c r="H250" s="25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250"/>
      <c r="B251" s="251"/>
      <c r="C251" s="251"/>
      <c r="D251" s="251"/>
      <c r="E251" s="252"/>
      <c r="F251" s="253"/>
      <c r="G251" s="253"/>
      <c r="H251" s="25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250"/>
      <c r="B252" s="251"/>
      <c r="C252" s="251"/>
      <c r="D252" s="251"/>
      <c r="E252" s="252"/>
      <c r="F252" s="253"/>
      <c r="G252" s="253"/>
      <c r="H252" s="25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250"/>
      <c r="B253" s="251"/>
      <c r="C253" s="251"/>
      <c r="D253" s="251"/>
      <c r="E253" s="252"/>
      <c r="F253" s="253"/>
      <c r="G253" s="253"/>
      <c r="H253" s="25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250"/>
      <c r="B254" s="251"/>
      <c r="C254" s="251"/>
      <c r="D254" s="251"/>
      <c r="E254" s="252"/>
      <c r="F254" s="253"/>
      <c r="G254" s="253"/>
      <c r="H254" s="25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250"/>
      <c r="B255" s="251"/>
      <c r="C255" s="251"/>
      <c r="D255" s="251"/>
      <c r="E255" s="252"/>
      <c r="F255" s="253"/>
      <c r="G255" s="253"/>
      <c r="H255" s="25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250"/>
      <c r="B256" s="251"/>
      <c r="C256" s="251"/>
      <c r="D256" s="251"/>
      <c r="E256" s="252"/>
      <c r="F256" s="253"/>
      <c r="G256" s="253"/>
      <c r="H256" s="25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250"/>
      <c r="B257" s="251"/>
      <c r="C257" s="251"/>
      <c r="D257" s="251"/>
      <c r="E257" s="252"/>
      <c r="F257" s="253"/>
      <c r="G257" s="253"/>
      <c r="H257" s="25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250"/>
      <c r="B258" s="251"/>
      <c r="C258" s="251"/>
      <c r="D258" s="251"/>
      <c r="E258" s="252"/>
      <c r="F258" s="253"/>
      <c r="G258" s="253"/>
      <c r="H258" s="25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250"/>
      <c r="B259" s="251"/>
      <c r="C259" s="251"/>
      <c r="D259" s="251"/>
      <c r="E259" s="252"/>
      <c r="F259" s="253"/>
      <c r="G259" s="253"/>
      <c r="H259" s="25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250"/>
      <c r="B260" s="251"/>
      <c r="C260" s="251"/>
      <c r="D260" s="251"/>
      <c r="E260" s="252"/>
      <c r="F260" s="253"/>
      <c r="G260" s="253"/>
      <c r="H260" s="25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250"/>
      <c r="B261" s="251"/>
      <c r="C261" s="251"/>
      <c r="D261" s="251"/>
      <c r="E261" s="252"/>
      <c r="F261" s="253"/>
      <c r="G261" s="253"/>
      <c r="H261" s="25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250"/>
      <c r="B262" s="251"/>
      <c r="C262" s="251"/>
      <c r="D262" s="251"/>
      <c r="E262" s="252"/>
      <c r="F262" s="253"/>
      <c r="G262" s="253"/>
      <c r="H262" s="25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250"/>
      <c r="B263" s="251"/>
      <c r="C263" s="251"/>
      <c r="D263" s="251"/>
      <c r="E263" s="252"/>
      <c r="F263" s="253"/>
      <c r="G263" s="253"/>
      <c r="H263" s="25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250"/>
      <c r="B264" s="251"/>
      <c r="C264" s="251"/>
      <c r="D264" s="251"/>
      <c r="E264" s="252"/>
      <c r="F264" s="253"/>
      <c r="G264" s="253"/>
      <c r="H264" s="25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250"/>
      <c r="B265" s="251"/>
      <c r="C265" s="251"/>
      <c r="D265" s="251"/>
      <c r="E265" s="252"/>
      <c r="F265" s="253"/>
      <c r="G265" s="253"/>
      <c r="H265" s="25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250"/>
      <c r="B266" s="251"/>
      <c r="C266" s="251"/>
      <c r="D266" s="251"/>
      <c r="E266" s="252"/>
      <c r="F266" s="253"/>
      <c r="G266" s="253"/>
      <c r="H266" s="25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250"/>
      <c r="B267" s="251"/>
      <c r="C267" s="251"/>
      <c r="D267" s="251"/>
      <c r="E267" s="252"/>
      <c r="F267" s="253"/>
      <c r="G267" s="253"/>
      <c r="H267" s="25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250"/>
      <c r="B268" s="251"/>
      <c r="C268" s="251"/>
      <c r="D268" s="251"/>
      <c r="E268" s="252"/>
      <c r="F268" s="253"/>
      <c r="G268" s="253"/>
      <c r="H268" s="25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250"/>
      <c r="B269" s="251"/>
      <c r="C269" s="251"/>
      <c r="D269" s="251"/>
      <c r="E269" s="252"/>
      <c r="F269" s="253"/>
      <c r="G269" s="253"/>
      <c r="H269" s="25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250"/>
      <c r="B270" s="251"/>
      <c r="C270" s="251"/>
      <c r="D270" s="251"/>
      <c r="E270" s="252"/>
      <c r="F270" s="253"/>
      <c r="G270" s="253"/>
      <c r="H270" s="25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250"/>
      <c r="B271" s="251"/>
      <c r="C271" s="251"/>
      <c r="D271" s="251"/>
      <c r="E271" s="252"/>
      <c r="F271" s="253"/>
      <c r="G271" s="253"/>
      <c r="H271" s="25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250"/>
      <c r="B272" s="251"/>
      <c r="C272" s="251"/>
      <c r="D272" s="251"/>
      <c r="E272" s="252"/>
      <c r="F272" s="253"/>
      <c r="G272" s="253"/>
      <c r="H272" s="25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250"/>
      <c r="B273" s="251"/>
      <c r="C273" s="251"/>
      <c r="D273" s="251"/>
      <c r="E273" s="252"/>
      <c r="F273" s="253"/>
      <c r="G273" s="253"/>
      <c r="H273" s="252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250"/>
      <c r="B274" s="251"/>
      <c r="C274" s="251"/>
      <c r="D274" s="251"/>
      <c r="E274" s="252"/>
      <c r="F274" s="253"/>
      <c r="G274" s="253"/>
      <c r="H274" s="25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250"/>
      <c r="B275" s="251"/>
      <c r="C275" s="251"/>
      <c r="D275" s="251"/>
      <c r="E275" s="252"/>
      <c r="F275" s="253"/>
      <c r="G275" s="253"/>
      <c r="H275" s="25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250"/>
      <c r="B276" s="251"/>
      <c r="C276" s="251"/>
      <c r="D276" s="251"/>
      <c r="E276" s="252"/>
      <c r="F276" s="253"/>
      <c r="G276" s="253"/>
      <c r="H276" s="25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250"/>
      <c r="B277" s="251"/>
      <c r="C277" s="251"/>
      <c r="D277" s="251"/>
      <c r="E277" s="252"/>
      <c r="F277" s="253"/>
      <c r="G277" s="253"/>
      <c r="H277" s="25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250"/>
      <c r="B278" s="251"/>
      <c r="C278" s="251"/>
      <c r="D278" s="251"/>
      <c r="E278" s="252"/>
      <c r="F278" s="253"/>
      <c r="G278" s="253"/>
      <c r="H278" s="25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250"/>
      <c r="B279" s="251"/>
      <c r="C279" s="251"/>
      <c r="D279" s="251"/>
      <c r="E279" s="252"/>
      <c r="F279" s="253"/>
      <c r="G279" s="253"/>
      <c r="H279" s="25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250"/>
      <c r="B280" s="251"/>
      <c r="C280" s="251"/>
      <c r="D280" s="251"/>
      <c r="E280" s="252"/>
      <c r="F280" s="253"/>
      <c r="G280" s="253"/>
      <c r="H280" s="25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250"/>
      <c r="B281" s="251"/>
      <c r="C281" s="251"/>
      <c r="D281" s="251"/>
      <c r="E281" s="252"/>
      <c r="F281" s="253"/>
      <c r="G281" s="253"/>
      <c r="H281" s="252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250"/>
      <c r="B282" s="251"/>
      <c r="C282" s="251"/>
      <c r="D282" s="251"/>
      <c r="E282" s="252"/>
      <c r="F282" s="253"/>
      <c r="G282" s="253"/>
      <c r="H282" s="252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250"/>
      <c r="B283" s="251"/>
      <c r="C283" s="251"/>
      <c r="D283" s="251"/>
      <c r="E283" s="252"/>
      <c r="F283" s="253"/>
      <c r="G283" s="253"/>
      <c r="H283" s="252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250"/>
      <c r="B284" s="251"/>
      <c r="C284" s="251"/>
      <c r="D284" s="251"/>
      <c r="E284" s="252"/>
      <c r="F284" s="253"/>
      <c r="G284" s="253"/>
      <c r="H284" s="252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250"/>
      <c r="B285" s="251"/>
      <c r="C285" s="251"/>
      <c r="D285" s="251"/>
      <c r="E285" s="252"/>
      <c r="F285" s="253"/>
      <c r="G285" s="253"/>
      <c r="H285" s="252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250"/>
      <c r="B286" s="251"/>
      <c r="C286" s="251"/>
      <c r="D286" s="251"/>
      <c r="E286" s="252"/>
      <c r="F286" s="253"/>
      <c r="G286" s="253"/>
      <c r="H286" s="252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250"/>
      <c r="B287" s="251"/>
      <c r="C287" s="251"/>
      <c r="D287" s="251"/>
      <c r="E287" s="252"/>
      <c r="F287" s="253"/>
      <c r="G287" s="253"/>
      <c r="H287" s="252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250"/>
      <c r="B288" s="251"/>
      <c r="C288" s="251"/>
      <c r="D288" s="251"/>
      <c r="E288" s="252"/>
      <c r="F288" s="253"/>
      <c r="G288" s="253"/>
      <c r="H288" s="252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250"/>
      <c r="B289" s="251"/>
      <c r="C289" s="251"/>
      <c r="D289" s="251"/>
      <c r="E289" s="252"/>
      <c r="F289" s="253"/>
      <c r="G289" s="253"/>
      <c r="H289" s="252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250"/>
      <c r="B290" s="251"/>
      <c r="C290" s="251"/>
      <c r="D290" s="251"/>
      <c r="E290" s="252"/>
      <c r="F290" s="253"/>
      <c r="G290" s="253"/>
      <c r="H290" s="252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250"/>
      <c r="B291" s="251"/>
      <c r="C291" s="251"/>
      <c r="D291" s="251"/>
      <c r="E291" s="252"/>
      <c r="F291" s="253"/>
      <c r="G291" s="253"/>
      <c r="H291" s="252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250"/>
      <c r="B292" s="251"/>
      <c r="C292" s="251"/>
      <c r="D292" s="251"/>
      <c r="E292" s="252"/>
      <c r="F292" s="253"/>
      <c r="G292" s="253"/>
      <c r="H292" s="252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250"/>
      <c r="B293" s="251"/>
      <c r="C293" s="251"/>
      <c r="D293" s="251"/>
      <c r="E293" s="252"/>
      <c r="F293" s="253"/>
      <c r="G293" s="253"/>
      <c r="H293" s="252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250"/>
      <c r="B294" s="251"/>
      <c r="C294" s="251"/>
      <c r="D294" s="251"/>
      <c r="E294" s="252"/>
      <c r="F294" s="253"/>
      <c r="G294" s="253"/>
      <c r="H294" s="252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250"/>
      <c r="B295" s="251"/>
      <c r="C295" s="251"/>
      <c r="D295" s="251"/>
      <c r="E295" s="252"/>
      <c r="F295" s="253"/>
      <c r="G295" s="253"/>
      <c r="H295" s="252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250"/>
      <c r="B296" s="251"/>
      <c r="C296" s="251"/>
      <c r="D296" s="251"/>
      <c r="E296" s="252"/>
      <c r="F296" s="253"/>
      <c r="G296" s="253"/>
      <c r="H296" s="252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250"/>
      <c r="B297" s="251"/>
      <c r="C297" s="251"/>
      <c r="D297" s="251"/>
      <c r="E297" s="252"/>
      <c r="F297" s="253"/>
      <c r="G297" s="253"/>
      <c r="H297" s="252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250"/>
      <c r="B298" s="251"/>
      <c r="C298" s="251"/>
      <c r="D298" s="251"/>
      <c r="E298" s="252"/>
      <c r="F298" s="253"/>
      <c r="G298" s="253"/>
      <c r="H298" s="252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250"/>
      <c r="B299" s="251"/>
      <c r="C299" s="251"/>
      <c r="D299" s="251"/>
      <c r="E299" s="252"/>
      <c r="F299" s="253"/>
      <c r="G299" s="253"/>
      <c r="H299" s="252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250"/>
      <c r="B300" s="251"/>
      <c r="C300" s="251"/>
      <c r="D300" s="251"/>
      <c r="E300" s="252"/>
      <c r="F300" s="253"/>
      <c r="G300" s="253"/>
      <c r="H300" s="252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250"/>
      <c r="B301" s="251"/>
      <c r="C301" s="251"/>
      <c r="D301" s="251"/>
      <c r="E301" s="252"/>
      <c r="F301" s="253"/>
      <c r="G301" s="253"/>
      <c r="H301" s="252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250"/>
      <c r="B302" s="251"/>
      <c r="C302" s="251"/>
      <c r="D302" s="251"/>
      <c r="E302" s="252"/>
      <c r="F302" s="253"/>
      <c r="G302" s="253"/>
      <c r="H302" s="252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250"/>
      <c r="B303" s="251"/>
      <c r="C303" s="251"/>
      <c r="D303" s="251"/>
      <c r="E303" s="252"/>
      <c r="F303" s="253"/>
      <c r="G303" s="253"/>
      <c r="H303" s="252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250"/>
      <c r="B304" s="251"/>
      <c r="C304" s="251"/>
      <c r="D304" s="251"/>
      <c r="E304" s="252"/>
      <c r="F304" s="253"/>
      <c r="G304" s="253"/>
      <c r="H304" s="252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250"/>
      <c r="B305" s="251"/>
      <c r="C305" s="251"/>
      <c r="D305" s="251"/>
      <c r="E305" s="252"/>
      <c r="F305" s="253"/>
      <c r="G305" s="253"/>
      <c r="H305" s="252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250"/>
      <c r="B306" s="251"/>
      <c r="C306" s="251"/>
      <c r="D306" s="251"/>
      <c r="E306" s="252"/>
      <c r="F306" s="253"/>
      <c r="G306" s="253"/>
      <c r="H306" s="252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250"/>
      <c r="B307" s="251"/>
      <c r="C307" s="251"/>
      <c r="D307" s="251"/>
      <c r="E307" s="252"/>
      <c r="F307" s="253"/>
      <c r="G307" s="253"/>
      <c r="H307" s="252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250"/>
      <c r="B308" s="251"/>
      <c r="C308" s="251"/>
      <c r="D308" s="251"/>
      <c r="E308" s="252"/>
      <c r="F308" s="253"/>
      <c r="G308" s="253"/>
      <c r="H308" s="252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250"/>
      <c r="B309" s="251"/>
      <c r="C309" s="251"/>
      <c r="D309" s="251"/>
      <c r="E309" s="252"/>
      <c r="F309" s="253"/>
      <c r="G309" s="253"/>
      <c r="H309" s="252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250"/>
      <c r="B310" s="251"/>
      <c r="C310" s="251"/>
      <c r="D310" s="251"/>
      <c r="E310" s="252"/>
      <c r="F310" s="253"/>
      <c r="G310" s="253"/>
      <c r="H310" s="252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250"/>
      <c r="B311" s="251"/>
      <c r="C311" s="251"/>
      <c r="D311" s="251"/>
      <c r="E311" s="252"/>
      <c r="F311" s="253"/>
      <c r="G311" s="253"/>
      <c r="H311" s="252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250"/>
      <c r="B312" s="251"/>
      <c r="C312" s="251"/>
      <c r="D312" s="251"/>
      <c r="E312" s="252"/>
      <c r="F312" s="253"/>
      <c r="G312" s="253"/>
      <c r="H312" s="252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250"/>
      <c r="B313" s="251"/>
      <c r="C313" s="251"/>
      <c r="D313" s="251"/>
      <c r="E313" s="252"/>
      <c r="F313" s="253"/>
      <c r="G313" s="253"/>
      <c r="H313" s="252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250"/>
      <c r="B314" s="251"/>
      <c r="C314" s="251"/>
      <c r="D314" s="251"/>
      <c r="E314" s="252"/>
      <c r="F314" s="253"/>
      <c r="G314" s="253"/>
      <c r="H314" s="252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250"/>
      <c r="B315" s="251"/>
      <c r="C315" s="251"/>
      <c r="D315" s="251"/>
      <c r="E315" s="252"/>
      <c r="F315" s="253"/>
      <c r="G315" s="253"/>
      <c r="H315" s="252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250"/>
      <c r="B316" s="251"/>
      <c r="C316" s="251"/>
      <c r="D316" s="251"/>
      <c r="E316" s="252"/>
      <c r="F316" s="253"/>
      <c r="G316" s="253"/>
      <c r="H316" s="252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250"/>
      <c r="B317" s="251"/>
      <c r="C317" s="251"/>
      <c r="D317" s="251"/>
      <c r="E317" s="252"/>
      <c r="F317" s="253"/>
      <c r="G317" s="253"/>
      <c r="H317" s="252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250"/>
      <c r="B318" s="251"/>
      <c r="C318" s="251"/>
      <c r="D318" s="251"/>
      <c r="E318" s="252"/>
      <c r="F318" s="253"/>
      <c r="G318" s="253"/>
      <c r="H318" s="252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250"/>
      <c r="B319" s="251"/>
      <c r="C319" s="251"/>
      <c r="D319" s="251"/>
      <c r="E319" s="252"/>
      <c r="F319" s="253"/>
      <c r="G319" s="253"/>
      <c r="H319" s="252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250"/>
      <c r="B320" s="251"/>
      <c r="C320" s="251"/>
      <c r="D320" s="251"/>
      <c r="E320" s="252"/>
      <c r="F320" s="253"/>
      <c r="G320" s="253"/>
      <c r="H320" s="252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250"/>
      <c r="B321" s="251"/>
      <c r="C321" s="251"/>
      <c r="D321" s="251"/>
      <c r="E321" s="252"/>
      <c r="F321" s="253"/>
      <c r="G321" s="253"/>
      <c r="H321" s="252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250"/>
      <c r="B322" s="251"/>
      <c r="C322" s="251"/>
      <c r="D322" s="251"/>
      <c r="E322" s="252"/>
      <c r="F322" s="253"/>
      <c r="G322" s="253"/>
      <c r="H322" s="252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250"/>
      <c r="B323" s="251"/>
      <c r="C323" s="251"/>
      <c r="D323" s="251"/>
      <c r="E323" s="252"/>
      <c r="F323" s="253"/>
      <c r="G323" s="253"/>
      <c r="H323" s="252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250"/>
      <c r="B324" s="251"/>
      <c r="C324" s="251"/>
      <c r="D324" s="251"/>
      <c r="E324" s="252"/>
      <c r="F324" s="253"/>
      <c r="G324" s="253"/>
      <c r="H324" s="252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250"/>
      <c r="B325" s="251"/>
      <c r="C325" s="251"/>
      <c r="D325" s="251"/>
      <c r="E325" s="252"/>
      <c r="F325" s="253"/>
      <c r="G325" s="253"/>
      <c r="H325" s="252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250"/>
      <c r="B326" s="251"/>
      <c r="C326" s="251"/>
      <c r="D326" s="251"/>
      <c r="E326" s="252"/>
      <c r="F326" s="253"/>
      <c r="G326" s="253"/>
      <c r="H326" s="252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250"/>
      <c r="B327" s="251"/>
      <c r="C327" s="251"/>
      <c r="D327" s="251"/>
      <c r="E327" s="252"/>
      <c r="F327" s="253"/>
      <c r="G327" s="253"/>
      <c r="H327" s="252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250"/>
      <c r="B328" s="251"/>
      <c r="C328" s="251"/>
      <c r="D328" s="251"/>
      <c r="E328" s="252"/>
      <c r="F328" s="253"/>
      <c r="G328" s="253"/>
      <c r="H328" s="252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250"/>
      <c r="B329" s="251"/>
      <c r="C329" s="251"/>
      <c r="D329" s="251"/>
      <c r="E329" s="252"/>
      <c r="F329" s="253"/>
      <c r="G329" s="253"/>
      <c r="H329" s="252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250"/>
      <c r="B330" s="251"/>
      <c r="C330" s="251"/>
      <c r="D330" s="251"/>
      <c r="E330" s="252"/>
      <c r="F330" s="253"/>
      <c r="G330" s="253"/>
      <c r="H330" s="252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250"/>
      <c r="B331" s="251"/>
      <c r="C331" s="251"/>
      <c r="D331" s="251"/>
      <c r="E331" s="252"/>
      <c r="F331" s="253"/>
      <c r="G331" s="253"/>
      <c r="H331" s="252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250"/>
      <c r="B332" s="251"/>
      <c r="C332" s="251"/>
      <c r="D332" s="251"/>
      <c r="E332" s="252"/>
      <c r="F332" s="253"/>
      <c r="G332" s="253"/>
      <c r="H332" s="252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250"/>
      <c r="B333" s="251"/>
      <c r="C333" s="251"/>
      <c r="D333" s="251"/>
      <c r="E333" s="252"/>
      <c r="F333" s="253"/>
      <c r="G333" s="253"/>
      <c r="H333" s="252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250"/>
      <c r="B334" s="251"/>
      <c r="C334" s="251"/>
      <c r="D334" s="251"/>
      <c r="E334" s="252"/>
      <c r="F334" s="253"/>
      <c r="G334" s="253"/>
      <c r="H334" s="252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250"/>
      <c r="B335" s="251"/>
      <c r="C335" s="251"/>
      <c r="D335" s="251"/>
      <c r="E335" s="252"/>
      <c r="F335" s="253"/>
      <c r="G335" s="253"/>
      <c r="H335" s="252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250"/>
      <c r="B336" s="251"/>
      <c r="C336" s="251"/>
      <c r="D336" s="251"/>
      <c r="E336" s="252"/>
      <c r="F336" s="253"/>
      <c r="G336" s="253"/>
      <c r="H336" s="252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250"/>
      <c r="B337" s="251"/>
      <c r="C337" s="251"/>
      <c r="D337" s="251"/>
      <c r="E337" s="252"/>
      <c r="F337" s="253"/>
      <c r="G337" s="253"/>
      <c r="H337" s="252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250"/>
      <c r="B338" s="251"/>
      <c r="C338" s="251"/>
      <c r="D338" s="251"/>
      <c r="E338" s="252"/>
      <c r="F338" s="253"/>
      <c r="G338" s="253"/>
      <c r="H338" s="25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250"/>
      <c r="B339" s="251"/>
      <c r="C339" s="251"/>
      <c r="D339" s="251"/>
      <c r="E339" s="252"/>
      <c r="F339" s="253"/>
      <c r="G339" s="253"/>
      <c r="H339" s="25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250"/>
      <c r="B340" s="251"/>
      <c r="C340" s="251"/>
      <c r="D340" s="251"/>
      <c r="E340" s="252"/>
      <c r="F340" s="253"/>
      <c r="G340" s="253"/>
      <c r="H340" s="25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250"/>
      <c r="B341" s="251"/>
      <c r="C341" s="251"/>
      <c r="D341" s="251"/>
      <c r="E341" s="252"/>
      <c r="F341" s="253"/>
      <c r="G341" s="253"/>
      <c r="H341" s="252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250"/>
      <c r="B342" s="251"/>
      <c r="C342" s="251"/>
      <c r="D342" s="251"/>
      <c r="E342" s="252"/>
      <c r="F342" s="253"/>
      <c r="G342" s="253"/>
      <c r="H342" s="25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250"/>
      <c r="B343" s="251"/>
      <c r="C343" s="251"/>
      <c r="D343" s="251"/>
      <c r="E343" s="252"/>
      <c r="F343" s="253"/>
      <c r="G343" s="253"/>
      <c r="H343" s="25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250"/>
      <c r="B344" s="251"/>
      <c r="C344" s="251"/>
      <c r="D344" s="251"/>
      <c r="E344" s="252"/>
      <c r="F344" s="253"/>
      <c r="G344" s="253"/>
      <c r="H344" s="25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250"/>
      <c r="B345" s="251"/>
      <c r="C345" s="251"/>
      <c r="D345" s="251"/>
      <c r="E345" s="252"/>
      <c r="F345" s="253"/>
      <c r="G345" s="253"/>
      <c r="H345" s="25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250"/>
      <c r="B346" s="251"/>
      <c r="C346" s="251"/>
      <c r="D346" s="251"/>
      <c r="E346" s="252"/>
      <c r="F346" s="253"/>
      <c r="G346" s="253"/>
      <c r="H346" s="25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250"/>
      <c r="B347" s="251"/>
      <c r="C347" s="251"/>
      <c r="D347" s="251"/>
      <c r="E347" s="252"/>
      <c r="F347" s="253"/>
      <c r="G347" s="253"/>
      <c r="H347" s="25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250"/>
      <c r="B348" s="251"/>
      <c r="C348" s="251"/>
      <c r="D348" s="251"/>
      <c r="E348" s="252"/>
      <c r="F348" s="253"/>
      <c r="G348" s="253"/>
      <c r="H348" s="25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250"/>
      <c r="B349" s="251"/>
      <c r="C349" s="251"/>
      <c r="D349" s="251"/>
      <c r="E349" s="252"/>
      <c r="F349" s="253"/>
      <c r="G349" s="253"/>
      <c r="H349" s="25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250"/>
      <c r="B350" s="251"/>
      <c r="C350" s="251"/>
      <c r="D350" s="251"/>
      <c r="E350" s="252"/>
      <c r="F350" s="253"/>
      <c r="G350" s="253"/>
      <c r="H350" s="25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250"/>
      <c r="B351" s="251"/>
      <c r="C351" s="251"/>
      <c r="D351" s="251"/>
      <c r="E351" s="252"/>
      <c r="F351" s="253"/>
      <c r="G351" s="253"/>
      <c r="H351" s="25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250"/>
      <c r="B352" s="251"/>
      <c r="C352" s="251"/>
      <c r="D352" s="251"/>
      <c r="E352" s="252"/>
      <c r="F352" s="253"/>
      <c r="G352" s="253"/>
      <c r="H352" s="25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250"/>
      <c r="B353" s="251"/>
      <c r="C353" s="251"/>
      <c r="D353" s="251"/>
      <c r="E353" s="252"/>
      <c r="F353" s="253"/>
      <c r="G353" s="253"/>
      <c r="H353" s="25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250"/>
      <c r="B354" s="251"/>
      <c r="C354" s="251"/>
      <c r="D354" s="251"/>
      <c r="E354" s="252"/>
      <c r="F354" s="253"/>
      <c r="G354" s="253"/>
      <c r="H354" s="25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250"/>
      <c r="B355" s="251"/>
      <c r="C355" s="251"/>
      <c r="D355" s="251"/>
      <c r="E355" s="252"/>
      <c r="F355" s="253"/>
      <c r="G355" s="253"/>
      <c r="H355" s="25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250"/>
      <c r="B356" s="251"/>
      <c r="C356" s="251"/>
      <c r="D356" s="251"/>
      <c r="E356" s="252"/>
      <c r="F356" s="253"/>
      <c r="G356" s="253"/>
      <c r="H356" s="25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250"/>
      <c r="B357" s="251"/>
      <c r="C357" s="251"/>
      <c r="D357" s="251"/>
      <c r="E357" s="252"/>
      <c r="F357" s="253"/>
      <c r="G357" s="253"/>
      <c r="H357" s="25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250"/>
      <c r="B358" s="251"/>
      <c r="C358" s="251"/>
      <c r="D358" s="251"/>
      <c r="E358" s="252"/>
      <c r="F358" s="253"/>
      <c r="G358" s="253"/>
      <c r="H358" s="25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250"/>
      <c r="B359" s="251"/>
      <c r="C359" s="251"/>
      <c r="D359" s="251"/>
      <c r="E359" s="252"/>
      <c r="F359" s="253"/>
      <c r="G359" s="253"/>
      <c r="H359" s="25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250"/>
      <c r="B360" s="251"/>
      <c r="C360" s="251"/>
      <c r="D360" s="251"/>
      <c r="E360" s="252"/>
      <c r="F360" s="253"/>
      <c r="G360" s="253"/>
      <c r="H360" s="25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250"/>
      <c r="B361" s="251"/>
      <c r="C361" s="251"/>
      <c r="D361" s="251"/>
      <c r="E361" s="252"/>
      <c r="F361" s="253"/>
      <c r="G361" s="253"/>
      <c r="H361" s="25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250"/>
      <c r="B362" s="251"/>
      <c r="C362" s="251"/>
      <c r="D362" s="251"/>
      <c r="E362" s="252"/>
      <c r="F362" s="253"/>
      <c r="G362" s="253"/>
      <c r="H362" s="25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250"/>
      <c r="B363" s="251"/>
      <c r="C363" s="251"/>
      <c r="D363" s="251"/>
      <c r="E363" s="252"/>
      <c r="F363" s="253"/>
      <c r="G363" s="253"/>
      <c r="H363" s="25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250"/>
      <c r="B364" s="251"/>
      <c r="C364" s="251"/>
      <c r="D364" s="251"/>
      <c r="E364" s="252"/>
      <c r="F364" s="253"/>
      <c r="G364" s="253"/>
      <c r="H364" s="25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250"/>
      <c r="B365" s="251"/>
      <c r="C365" s="251"/>
      <c r="D365" s="251"/>
      <c r="E365" s="252"/>
      <c r="F365" s="253"/>
      <c r="G365" s="253"/>
      <c r="H365" s="25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250"/>
      <c r="B366" s="251"/>
      <c r="C366" s="251"/>
      <c r="D366" s="251"/>
      <c r="E366" s="252"/>
      <c r="F366" s="253"/>
      <c r="G366" s="253"/>
      <c r="H366" s="25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250"/>
      <c r="B367" s="251"/>
      <c r="C367" s="251"/>
      <c r="D367" s="251"/>
      <c r="E367" s="252"/>
      <c r="F367" s="253"/>
      <c r="G367" s="253"/>
      <c r="H367" s="25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250"/>
      <c r="B368" s="251"/>
      <c r="C368" s="251"/>
      <c r="D368" s="251"/>
      <c r="E368" s="252"/>
      <c r="F368" s="253"/>
      <c r="G368" s="253"/>
      <c r="H368" s="25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250"/>
      <c r="B369" s="251"/>
      <c r="C369" s="251"/>
      <c r="D369" s="251"/>
      <c r="E369" s="252"/>
      <c r="F369" s="253"/>
      <c r="G369" s="253"/>
      <c r="H369" s="25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250"/>
      <c r="B370" s="251"/>
      <c r="C370" s="251"/>
      <c r="D370" s="251"/>
      <c r="E370" s="252"/>
      <c r="F370" s="253"/>
      <c r="G370" s="253"/>
      <c r="H370" s="25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250"/>
      <c r="B371" s="251"/>
      <c r="C371" s="251"/>
      <c r="D371" s="251"/>
      <c r="E371" s="252"/>
      <c r="F371" s="253"/>
      <c r="G371" s="253"/>
      <c r="H371" s="25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250"/>
      <c r="B372" s="251"/>
      <c r="C372" s="251"/>
      <c r="D372" s="251"/>
      <c r="E372" s="252"/>
      <c r="F372" s="253"/>
      <c r="G372" s="253"/>
      <c r="H372" s="25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250"/>
      <c r="B373" s="251"/>
      <c r="C373" s="251"/>
      <c r="D373" s="251"/>
      <c r="E373" s="252"/>
      <c r="F373" s="253"/>
      <c r="G373" s="253"/>
      <c r="H373" s="25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250"/>
      <c r="B374" s="251"/>
      <c r="C374" s="251"/>
      <c r="D374" s="251"/>
      <c r="E374" s="252"/>
      <c r="F374" s="253"/>
      <c r="G374" s="253"/>
      <c r="H374" s="25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250"/>
      <c r="B375" s="251"/>
      <c r="C375" s="251"/>
      <c r="D375" s="251"/>
      <c r="E375" s="252"/>
      <c r="F375" s="253"/>
      <c r="G375" s="253"/>
      <c r="H375" s="25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250"/>
      <c r="B376" s="251"/>
      <c r="C376" s="251"/>
      <c r="D376" s="251"/>
      <c r="E376" s="252"/>
      <c r="F376" s="253"/>
      <c r="G376" s="253"/>
      <c r="H376" s="25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250"/>
      <c r="B377" s="251"/>
      <c r="C377" s="251"/>
      <c r="D377" s="251"/>
      <c r="E377" s="252"/>
      <c r="F377" s="253"/>
      <c r="G377" s="253"/>
      <c r="H377" s="25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250"/>
      <c r="B378" s="251"/>
      <c r="C378" s="251"/>
      <c r="D378" s="251"/>
      <c r="E378" s="252"/>
      <c r="F378" s="253"/>
      <c r="G378" s="253"/>
      <c r="H378" s="25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250"/>
      <c r="B379" s="251"/>
      <c r="C379" s="251"/>
      <c r="D379" s="251"/>
      <c r="E379" s="252"/>
      <c r="F379" s="253"/>
      <c r="G379" s="253"/>
      <c r="H379" s="25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250"/>
      <c r="B380" s="251"/>
      <c r="C380" s="251"/>
      <c r="D380" s="251"/>
      <c r="E380" s="252"/>
      <c r="F380" s="253"/>
      <c r="G380" s="253"/>
      <c r="H380" s="25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250"/>
      <c r="B381" s="251"/>
      <c r="C381" s="251"/>
      <c r="D381" s="251"/>
      <c r="E381" s="252"/>
      <c r="F381" s="253"/>
      <c r="G381" s="253"/>
      <c r="H381" s="25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250"/>
      <c r="B382" s="251"/>
      <c r="C382" s="251"/>
      <c r="D382" s="251"/>
      <c r="E382" s="252"/>
      <c r="F382" s="253"/>
      <c r="G382" s="253"/>
      <c r="H382" s="25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250"/>
      <c r="B383" s="251"/>
      <c r="C383" s="251"/>
      <c r="D383" s="251"/>
      <c r="E383" s="252"/>
      <c r="F383" s="253"/>
      <c r="G383" s="253"/>
      <c r="H383" s="25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250"/>
      <c r="B384" s="251"/>
      <c r="C384" s="251"/>
      <c r="D384" s="251"/>
      <c r="E384" s="252"/>
      <c r="F384" s="253"/>
      <c r="G384" s="253"/>
      <c r="H384" s="25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250"/>
      <c r="B385" s="251"/>
      <c r="C385" s="251"/>
      <c r="D385" s="251"/>
      <c r="E385" s="252"/>
      <c r="F385" s="253"/>
      <c r="G385" s="253"/>
      <c r="H385" s="25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250"/>
      <c r="B386" s="251"/>
      <c r="C386" s="251"/>
      <c r="D386" s="251"/>
      <c r="E386" s="252"/>
      <c r="F386" s="253"/>
      <c r="G386" s="253"/>
      <c r="H386" s="25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250"/>
      <c r="B387" s="251"/>
      <c r="C387" s="251"/>
      <c r="D387" s="251"/>
      <c r="E387" s="252"/>
      <c r="F387" s="253"/>
      <c r="G387" s="253"/>
      <c r="H387" s="25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250"/>
      <c r="B388" s="251"/>
      <c r="C388" s="251"/>
      <c r="D388" s="251"/>
      <c r="E388" s="252"/>
      <c r="F388" s="253"/>
      <c r="G388" s="253"/>
      <c r="H388" s="25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250"/>
      <c r="B389" s="251"/>
      <c r="C389" s="251"/>
      <c r="D389" s="251"/>
      <c r="E389" s="252"/>
      <c r="F389" s="253"/>
      <c r="G389" s="253"/>
      <c r="H389" s="25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250"/>
      <c r="B390" s="251"/>
      <c r="C390" s="251"/>
      <c r="D390" s="251"/>
      <c r="E390" s="252"/>
      <c r="F390" s="253"/>
      <c r="G390" s="253"/>
      <c r="H390" s="25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250"/>
      <c r="B391" s="251"/>
      <c r="C391" s="251"/>
      <c r="D391" s="251"/>
      <c r="E391" s="252"/>
      <c r="F391" s="253"/>
      <c r="G391" s="253"/>
      <c r="H391" s="25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250"/>
      <c r="B392" s="251"/>
      <c r="C392" s="251"/>
      <c r="D392" s="251"/>
      <c r="E392" s="252"/>
      <c r="F392" s="253"/>
      <c r="G392" s="253"/>
      <c r="H392" s="25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250"/>
      <c r="B393" s="251"/>
      <c r="C393" s="251"/>
      <c r="D393" s="251"/>
      <c r="E393" s="252"/>
      <c r="F393" s="253"/>
      <c r="G393" s="253"/>
      <c r="H393" s="25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250"/>
      <c r="B394" s="251"/>
      <c r="C394" s="251"/>
      <c r="D394" s="251"/>
      <c r="E394" s="252"/>
      <c r="F394" s="253"/>
      <c r="G394" s="253"/>
      <c r="H394" s="25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250"/>
      <c r="B395" s="251"/>
      <c r="C395" s="251"/>
      <c r="D395" s="251"/>
      <c r="E395" s="252"/>
      <c r="F395" s="253"/>
      <c r="G395" s="253"/>
      <c r="H395" s="25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250"/>
      <c r="B396" s="251"/>
      <c r="C396" s="251"/>
      <c r="D396" s="251"/>
      <c r="E396" s="252"/>
      <c r="F396" s="253"/>
      <c r="G396" s="253"/>
      <c r="H396" s="25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250"/>
      <c r="B397" s="251"/>
      <c r="C397" s="251"/>
      <c r="D397" s="251"/>
      <c r="E397" s="252"/>
      <c r="F397" s="253"/>
      <c r="G397" s="253"/>
      <c r="H397" s="25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250"/>
      <c r="B398" s="251"/>
      <c r="C398" s="251"/>
      <c r="D398" s="251"/>
      <c r="E398" s="252"/>
      <c r="F398" s="253"/>
      <c r="G398" s="253"/>
      <c r="H398" s="25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250"/>
      <c r="B399" s="251"/>
      <c r="C399" s="251"/>
      <c r="D399" s="251"/>
      <c r="E399" s="252"/>
      <c r="F399" s="253"/>
      <c r="G399" s="253"/>
      <c r="H399" s="25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250"/>
      <c r="B400" s="251"/>
      <c r="C400" s="251"/>
      <c r="D400" s="251"/>
      <c r="E400" s="252"/>
      <c r="F400" s="253"/>
      <c r="G400" s="253"/>
      <c r="H400" s="25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250"/>
      <c r="B401" s="251"/>
      <c r="C401" s="251"/>
      <c r="D401" s="251"/>
      <c r="E401" s="252"/>
      <c r="F401" s="253"/>
      <c r="G401" s="253"/>
      <c r="H401" s="25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250"/>
      <c r="B402" s="251"/>
      <c r="C402" s="251"/>
      <c r="D402" s="251"/>
      <c r="E402" s="252"/>
      <c r="F402" s="253"/>
      <c r="G402" s="253"/>
      <c r="H402" s="25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250"/>
      <c r="B403" s="251"/>
      <c r="C403" s="251"/>
      <c r="D403" s="251"/>
      <c r="E403" s="252"/>
      <c r="F403" s="253"/>
      <c r="G403" s="253"/>
      <c r="H403" s="25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250"/>
      <c r="B404" s="251"/>
      <c r="C404" s="251"/>
      <c r="D404" s="251"/>
      <c r="E404" s="252"/>
      <c r="F404" s="253"/>
      <c r="G404" s="253"/>
      <c r="H404" s="25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250"/>
      <c r="B405" s="251"/>
      <c r="C405" s="251"/>
      <c r="D405" s="251"/>
      <c r="E405" s="252"/>
      <c r="F405" s="253"/>
      <c r="G405" s="253"/>
      <c r="H405" s="25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250"/>
      <c r="B406" s="251"/>
      <c r="C406" s="251"/>
      <c r="D406" s="251"/>
      <c r="E406" s="252"/>
      <c r="F406" s="253"/>
      <c r="G406" s="253"/>
      <c r="H406" s="25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250"/>
      <c r="B407" s="251"/>
      <c r="C407" s="251"/>
      <c r="D407" s="251"/>
      <c r="E407" s="252"/>
      <c r="F407" s="253"/>
      <c r="G407" s="253"/>
      <c r="H407" s="25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250"/>
      <c r="B408" s="251"/>
      <c r="C408" s="251"/>
      <c r="D408" s="251"/>
      <c r="E408" s="252"/>
      <c r="F408" s="253"/>
      <c r="G408" s="253"/>
      <c r="H408" s="25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250"/>
      <c r="B409" s="251"/>
      <c r="C409" s="251"/>
      <c r="D409" s="251"/>
      <c r="E409" s="252"/>
      <c r="F409" s="253"/>
      <c r="G409" s="253"/>
      <c r="H409" s="25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250"/>
      <c r="B410" s="251"/>
      <c r="C410" s="251"/>
      <c r="D410" s="251"/>
      <c r="E410" s="252"/>
      <c r="F410" s="253"/>
      <c r="G410" s="253"/>
      <c r="H410" s="25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250"/>
      <c r="B411" s="251"/>
      <c r="C411" s="251"/>
      <c r="D411" s="251"/>
      <c r="E411" s="252"/>
      <c r="F411" s="253"/>
      <c r="G411" s="253"/>
      <c r="H411" s="25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250"/>
      <c r="B412" s="251"/>
      <c r="C412" s="251"/>
      <c r="D412" s="251"/>
      <c r="E412" s="252"/>
      <c r="F412" s="253"/>
      <c r="G412" s="253"/>
      <c r="H412" s="25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250"/>
      <c r="B413" s="251"/>
      <c r="C413" s="251"/>
      <c r="D413" s="251"/>
      <c r="E413" s="252"/>
      <c r="F413" s="253"/>
      <c r="G413" s="253"/>
      <c r="H413" s="25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250"/>
      <c r="B414" s="251"/>
      <c r="C414" s="251"/>
      <c r="D414" s="251"/>
      <c r="E414" s="252"/>
      <c r="F414" s="253"/>
      <c r="G414" s="253"/>
      <c r="H414" s="25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250"/>
      <c r="B415" s="251"/>
      <c r="C415" s="251"/>
      <c r="D415" s="251"/>
      <c r="E415" s="252"/>
      <c r="F415" s="253"/>
      <c r="G415" s="253"/>
      <c r="H415" s="25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250"/>
      <c r="B416" s="251"/>
      <c r="C416" s="251"/>
      <c r="D416" s="251"/>
      <c r="E416" s="252"/>
      <c r="F416" s="253"/>
      <c r="G416" s="253"/>
      <c r="H416" s="25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250"/>
      <c r="B417" s="251"/>
      <c r="C417" s="251"/>
      <c r="D417" s="251"/>
      <c r="E417" s="252"/>
      <c r="F417" s="253"/>
      <c r="G417" s="253"/>
      <c r="H417" s="25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250"/>
      <c r="B418" s="251"/>
      <c r="C418" s="251"/>
      <c r="D418" s="251"/>
      <c r="E418" s="252"/>
      <c r="F418" s="253"/>
      <c r="G418" s="253"/>
      <c r="H418" s="25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250"/>
      <c r="B419" s="251"/>
      <c r="C419" s="251"/>
      <c r="D419" s="251"/>
      <c r="E419" s="252"/>
      <c r="F419" s="253"/>
      <c r="G419" s="253"/>
      <c r="H419" s="25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250"/>
      <c r="B420" s="251"/>
      <c r="C420" s="251"/>
      <c r="D420" s="251"/>
      <c r="E420" s="252"/>
      <c r="F420" s="253"/>
      <c r="G420" s="253"/>
      <c r="H420" s="25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250"/>
      <c r="B421" s="251"/>
      <c r="C421" s="251"/>
      <c r="D421" s="251"/>
      <c r="E421" s="252"/>
      <c r="F421" s="253"/>
      <c r="G421" s="253"/>
      <c r="H421" s="25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250"/>
      <c r="B422" s="251"/>
      <c r="C422" s="251"/>
      <c r="D422" s="251"/>
      <c r="E422" s="252"/>
      <c r="F422" s="253"/>
      <c r="G422" s="253"/>
      <c r="H422" s="25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250"/>
      <c r="B423" s="251"/>
      <c r="C423" s="251"/>
      <c r="D423" s="251"/>
      <c r="E423" s="252"/>
      <c r="F423" s="253"/>
      <c r="G423" s="253"/>
      <c r="H423" s="25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250"/>
      <c r="B424" s="251"/>
      <c r="C424" s="251"/>
      <c r="D424" s="251"/>
      <c r="E424" s="252"/>
      <c r="F424" s="253"/>
      <c r="G424" s="253"/>
      <c r="H424" s="25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250"/>
      <c r="B425" s="251"/>
      <c r="C425" s="251"/>
      <c r="D425" s="251"/>
      <c r="E425" s="252"/>
      <c r="F425" s="253"/>
      <c r="G425" s="253"/>
      <c r="H425" s="25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250"/>
      <c r="B426" s="251"/>
      <c r="C426" s="251"/>
      <c r="D426" s="251"/>
      <c r="E426" s="252"/>
      <c r="F426" s="253"/>
      <c r="G426" s="253"/>
      <c r="H426" s="25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250"/>
      <c r="B427" s="251"/>
      <c r="C427" s="251"/>
      <c r="D427" s="251"/>
      <c r="E427" s="252"/>
      <c r="F427" s="253"/>
      <c r="G427" s="253"/>
      <c r="H427" s="25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250"/>
      <c r="B428" s="251"/>
      <c r="C428" s="251"/>
      <c r="D428" s="251"/>
      <c r="E428" s="252"/>
      <c r="F428" s="253"/>
      <c r="G428" s="253"/>
      <c r="H428" s="25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250"/>
      <c r="B429" s="251"/>
      <c r="C429" s="251"/>
      <c r="D429" s="251"/>
      <c r="E429" s="252"/>
      <c r="F429" s="253"/>
      <c r="G429" s="253"/>
      <c r="H429" s="25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250"/>
      <c r="B430" s="251"/>
      <c r="C430" s="251"/>
      <c r="D430" s="251"/>
      <c r="E430" s="252"/>
      <c r="F430" s="253"/>
      <c r="G430" s="253"/>
      <c r="H430" s="25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250"/>
      <c r="B431" s="251"/>
      <c r="C431" s="251"/>
      <c r="D431" s="251"/>
      <c r="E431" s="252"/>
      <c r="F431" s="253"/>
      <c r="G431" s="253"/>
      <c r="H431" s="25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250"/>
      <c r="B432" s="251"/>
      <c r="C432" s="251"/>
      <c r="D432" s="251"/>
      <c r="E432" s="252"/>
      <c r="F432" s="253"/>
      <c r="G432" s="253"/>
      <c r="H432" s="25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250"/>
      <c r="B433" s="251"/>
      <c r="C433" s="251"/>
      <c r="D433" s="251"/>
      <c r="E433" s="252"/>
      <c r="F433" s="253"/>
      <c r="G433" s="253"/>
      <c r="H433" s="25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250"/>
      <c r="B434" s="251"/>
      <c r="C434" s="251"/>
      <c r="D434" s="251"/>
      <c r="E434" s="252"/>
      <c r="F434" s="253"/>
      <c r="G434" s="253"/>
      <c r="H434" s="25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250"/>
      <c r="B435" s="251"/>
      <c r="C435" s="251"/>
      <c r="D435" s="251"/>
      <c r="E435" s="252"/>
      <c r="F435" s="253"/>
      <c r="G435" s="253"/>
      <c r="H435" s="25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250"/>
      <c r="B436" s="251"/>
      <c r="C436" s="251"/>
      <c r="D436" s="251"/>
      <c r="E436" s="252"/>
      <c r="F436" s="253"/>
      <c r="G436" s="253"/>
      <c r="H436" s="25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250"/>
      <c r="B437" s="251"/>
      <c r="C437" s="251"/>
      <c r="D437" s="251"/>
      <c r="E437" s="252"/>
      <c r="F437" s="253"/>
      <c r="G437" s="253"/>
      <c r="H437" s="25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250"/>
      <c r="B438" s="251"/>
      <c r="C438" s="251"/>
      <c r="D438" s="251"/>
      <c r="E438" s="252"/>
      <c r="F438" s="253"/>
      <c r="G438" s="253"/>
      <c r="H438" s="25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250"/>
      <c r="B439" s="251"/>
      <c r="C439" s="251"/>
      <c r="D439" s="251"/>
      <c r="E439" s="252"/>
      <c r="F439" s="253"/>
      <c r="G439" s="253"/>
      <c r="H439" s="25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250"/>
      <c r="B440" s="251"/>
      <c r="C440" s="251"/>
      <c r="D440" s="251"/>
      <c r="E440" s="252"/>
      <c r="F440" s="253"/>
      <c r="G440" s="253"/>
      <c r="H440" s="25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250"/>
      <c r="B441" s="251"/>
      <c r="C441" s="251"/>
      <c r="D441" s="251"/>
      <c r="E441" s="252"/>
      <c r="F441" s="253"/>
      <c r="G441" s="253"/>
      <c r="H441" s="25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250"/>
      <c r="B442" s="251"/>
      <c r="C442" s="251"/>
      <c r="D442" s="251"/>
      <c r="E442" s="252"/>
      <c r="F442" s="253"/>
      <c r="G442" s="253"/>
      <c r="H442" s="25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250"/>
      <c r="B443" s="251"/>
      <c r="C443" s="251"/>
      <c r="D443" s="251"/>
      <c r="E443" s="252"/>
      <c r="F443" s="253"/>
      <c r="G443" s="253"/>
      <c r="H443" s="25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250"/>
      <c r="B444" s="251"/>
      <c r="C444" s="251"/>
      <c r="D444" s="251"/>
      <c r="E444" s="252"/>
      <c r="F444" s="253"/>
      <c r="G444" s="253"/>
      <c r="H444" s="25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250"/>
      <c r="B445" s="251"/>
      <c r="C445" s="251"/>
      <c r="D445" s="251"/>
      <c r="E445" s="252"/>
      <c r="F445" s="253"/>
      <c r="G445" s="253"/>
      <c r="H445" s="25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250"/>
      <c r="B446" s="251"/>
      <c r="C446" s="251"/>
      <c r="D446" s="251"/>
      <c r="E446" s="252"/>
      <c r="F446" s="253"/>
      <c r="G446" s="253"/>
      <c r="H446" s="25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250"/>
      <c r="B447" s="251"/>
      <c r="C447" s="251"/>
      <c r="D447" s="251"/>
      <c r="E447" s="252"/>
      <c r="F447" s="253"/>
      <c r="G447" s="253"/>
      <c r="H447" s="25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250"/>
      <c r="B448" s="251"/>
      <c r="C448" s="251"/>
      <c r="D448" s="251"/>
      <c r="E448" s="252"/>
      <c r="F448" s="253"/>
      <c r="G448" s="253"/>
      <c r="H448" s="25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250"/>
      <c r="B449" s="251"/>
      <c r="C449" s="251"/>
      <c r="D449" s="251"/>
      <c r="E449" s="252"/>
      <c r="F449" s="253"/>
      <c r="G449" s="253"/>
      <c r="H449" s="25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250"/>
      <c r="B450" s="251"/>
      <c r="C450" s="251"/>
      <c r="D450" s="251"/>
      <c r="E450" s="252"/>
      <c r="F450" s="253"/>
      <c r="G450" s="253"/>
      <c r="H450" s="25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250"/>
      <c r="B451" s="251"/>
      <c r="C451" s="251"/>
      <c r="D451" s="251"/>
      <c r="E451" s="252"/>
      <c r="F451" s="253"/>
      <c r="G451" s="253"/>
      <c r="H451" s="25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250"/>
      <c r="B452" s="251"/>
      <c r="C452" s="251"/>
      <c r="D452" s="251"/>
      <c r="E452" s="252"/>
      <c r="F452" s="253"/>
      <c r="G452" s="253"/>
      <c r="H452" s="25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250"/>
      <c r="B453" s="251"/>
      <c r="C453" s="251"/>
      <c r="D453" s="251"/>
      <c r="E453" s="252"/>
      <c r="F453" s="253"/>
      <c r="G453" s="253"/>
      <c r="H453" s="25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250"/>
      <c r="B454" s="251"/>
      <c r="C454" s="251"/>
      <c r="D454" s="251"/>
      <c r="E454" s="252"/>
      <c r="F454" s="253"/>
      <c r="G454" s="253"/>
      <c r="H454" s="25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250"/>
      <c r="B455" s="251"/>
      <c r="C455" s="251"/>
      <c r="D455" s="251"/>
      <c r="E455" s="252"/>
      <c r="F455" s="253"/>
      <c r="G455" s="253"/>
      <c r="H455" s="25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250"/>
      <c r="B456" s="251"/>
      <c r="C456" s="251"/>
      <c r="D456" s="251"/>
      <c r="E456" s="252"/>
      <c r="F456" s="253"/>
      <c r="G456" s="253"/>
      <c r="H456" s="25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250"/>
      <c r="B457" s="251"/>
      <c r="C457" s="251"/>
      <c r="D457" s="251"/>
      <c r="E457" s="252"/>
      <c r="F457" s="253"/>
      <c r="G457" s="253"/>
      <c r="H457" s="25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250"/>
      <c r="B458" s="251"/>
      <c r="C458" s="251"/>
      <c r="D458" s="251"/>
      <c r="E458" s="252"/>
      <c r="F458" s="253"/>
      <c r="G458" s="253"/>
      <c r="H458" s="25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250"/>
      <c r="B459" s="251"/>
      <c r="C459" s="251"/>
      <c r="D459" s="251"/>
      <c r="E459" s="252"/>
      <c r="F459" s="253"/>
      <c r="G459" s="253"/>
      <c r="H459" s="25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250"/>
      <c r="B460" s="251"/>
      <c r="C460" s="251"/>
      <c r="D460" s="251"/>
      <c r="E460" s="252"/>
      <c r="F460" s="253"/>
      <c r="G460" s="253"/>
      <c r="H460" s="25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250"/>
      <c r="B461" s="251"/>
      <c r="C461" s="251"/>
      <c r="D461" s="251"/>
      <c r="E461" s="252"/>
      <c r="F461" s="253"/>
      <c r="G461" s="253"/>
      <c r="H461" s="25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250"/>
      <c r="B462" s="251"/>
      <c r="C462" s="251"/>
      <c r="D462" s="251"/>
      <c r="E462" s="252"/>
      <c r="F462" s="253"/>
      <c r="G462" s="253"/>
      <c r="H462" s="25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250"/>
      <c r="B463" s="251"/>
      <c r="C463" s="251"/>
      <c r="D463" s="251"/>
      <c r="E463" s="252"/>
      <c r="F463" s="253"/>
      <c r="G463" s="253"/>
      <c r="H463" s="25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250"/>
      <c r="B464" s="251"/>
      <c r="C464" s="251"/>
      <c r="D464" s="251"/>
      <c r="E464" s="252"/>
      <c r="F464" s="253"/>
      <c r="G464" s="253"/>
      <c r="H464" s="25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250"/>
      <c r="B465" s="251"/>
      <c r="C465" s="251"/>
      <c r="D465" s="251"/>
      <c r="E465" s="252"/>
      <c r="F465" s="253"/>
      <c r="G465" s="253"/>
      <c r="H465" s="25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250"/>
      <c r="B466" s="251"/>
      <c r="C466" s="251"/>
      <c r="D466" s="251"/>
      <c r="E466" s="252"/>
      <c r="F466" s="253"/>
      <c r="G466" s="253"/>
      <c r="H466" s="25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250"/>
      <c r="B467" s="251"/>
      <c r="C467" s="251"/>
      <c r="D467" s="251"/>
      <c r="E467" s="252"/>
      <c r="F467" s="253"/>
      <c r="G467" s="253"/>
      <c r="H467" s="25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250"/>
      <c r="B468" s="251"/>
      <c r="C468" s="251"/>
      <c r="D468" s="251"/>
      <c r="E468" s="252"/>
      <c r="F468" s="253"/>
      <c r="G468" s="253"/>
      <c r="H468" s="25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250"/>
      <c r="B469" s="251"/>
      <c r="C469" s="251"/>
      <c r="D469" s="251"/>
      <c r="E469" s="252"/>
      <c r="F469" s="253"/>
      <c r="G469" s="253"/>
      <c r="H469" s="25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250"/>
      <c r="B470" s="251"/>
      <c r="C470" s="251"/>
      <c r="D470" s="251"/>
      <c r="E470" s="252"/>
      <c r="F470" s="253"/>
      <c r="G470" s="253"/>
      <c r="H470" s="25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250"/>
      <c r="B471" s="251"/>
      <c r="C471" s="251"/>
      <c r="D471" s="251"/>
      <c r="E471" s="252"/>
      <c r="F471" s="253"/>
      <c r="G471" s="253"/>
      <c r="H471" s="25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250"/>
      <c r="B472" s="251"/>
      <c r="C472" s="251"/>
      <c r="D472" s="251"/>
      <c r="E472" s="252"/>
      <c r="F472" s="253"/>
      <c r="G472" s="253"/>
      <c r="H472" s="25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250"/>
      <c r="B473" s="251"/>
      <c r="C473" s="251"/>
      <c r="D473" s="251"/>
      <c r="E473" s="252"/>
      <c r="F473" s="253"/>
      <c r="G473" s="253"/>
      <c r="H473" s="25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250"/>
      <c r="B474" s="251"/>
      <c r="C474" s="251"/>
      <c r="D474" s="251"/>
      <c r="E474" s="252"/>
      <c r="F474" s="253"/>
      <c r="G474" s="253"/>
      <c r="H474" s="25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250"/>
      <c r="B475" s="251"/>
      <c r="C475" s="251"/>
      <c r="D475" s="251"/>
      <c r="E475" s="252"/>
      <c r="F475" s="253"/>
      <c r="G475" s="253"/>
      <c r="H475" s="25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250"/>
      <c r="B476" s="251"/>
      <c r="C476" s="251"/>
      <c r="D476" s="251"/>
      <c r="E476" s="252"/>
      <c r="F476" s="253"/>
      <c r="G476" s="253"/>
      <c r="H476" s="25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250"/>
      <c r="B477" s="251"/>
      <c r="C477" s="251"/>
      <c r="D477" s="251"/>
      <c r="E477" s="252"/>
      <c r="F477" s="253"/>
      <c r="G477" s="253"/>
      <c r="H477" s="25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250"/>
      <c r="B478" s="251"/>
      <c r="C478" s="251"/>
      <c r="D478" s="251"/>
      <c r="E478" s="252"/>
      <c r="F478" s="253"/>
      <c r="G478" s="253"/>
      <c r="H478" s="25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250"/>
      <c r="B479" s="251"/>
      <c r="C479" s="251"/>
      <c r="D479" s="251"/>
      <c r="E479" s="252"/>
      <c r="F479" s="253"/>
      <c r="G479" s="253"/>
      <c r="H479" s="25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250"/>
      <c r="B480" s="251"/>
      <c r="C480" s="251"/>
      <c r="D480" s="251"/>
      <c r="E480" s="252"/>
      <c r="F480" s="253"/>
      <c r="G480" s="253"/>
      <c r="H480" s="25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250"/>
      <c r="B481" s="251"/>
      <c r="C481" s="251"/>
      <c r="D481" s="251"/>
      <c r="E481" s="252"/>
      <c r="F481" s="253"/>
      <c r="G481" s="253"/>
      <c r="H481" s="25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250"/>
      <c r="B482" s="251"/>
      <c r="C482" s="251"/>
      <c r="D482" s="251"/>
      <c r="E482" s="252"/>
      <c r="F482" s="253"/>
      <c r="G482" s="253"/>
      <c r="H482" s="25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250"/>
      <c r="B483" s="251"/>
      <c r="C483" s="251"/>
      <c r="D483" s="251"/>
      <c r="E483" s="252"/>
      <c r="F483" s="253"/>
      <c r="G483" s="253"/>
      <c r="H483" s="25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250"/>
      <c r="B484" s="251"/>
      <c r="C484" s="251"/>
      <c r="D484" s="251"/>
      <c r="E484" s="252"/>
      <c r="F484" s="253"/>
      <c r="G484" s="253"/>
      <c r="H484" s="25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250"/>
      <c r="B485" s="251"/>
      <c r="C485" s="251"/>
      <c r="D485" s="251"/>
      <c r="E485" s="252"/>
      <c r="F485" s="253"/>
      <c r="G485" s="253"/>
      <c r="H485" s="25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250"/>
      <c r="B486" s="251"/>
      <c r="C486" s="251"/>
      <c r="D486" s="251"/>
      <c r="E486" s="252"/>
      <c r="F486" s="253"/>
      <c r="G486" s="253"/>
      <c r="H486" s="25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250"/>
      <c r="B487" s="251"/>
      <c r="C487" s="251"/>
      <c r="D487" s="251"/>
      <c r="E487" s="252"/>
      <c r="F487" s="253"/>
      <c r="G487" s="253"/>
      <c r="H487" s="25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250"/>
      <c r="B488" s="251"/>
      <c r="C488" s="251"/>
      <c r="D488" s="251"/>
      <c r="E488" s="252"/>
      <c r="F488" s="253"/>
      <c r="G488" s="253"/>
      <c r="H488" s="25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250"/>
      <c r="B489" s="251"/>
      <c r="C489" s="251"/>
      <c r="D489" s="251"/>
      <c r="E489" s="252"/>
      <c r="F489" s="253"/>
      <c r="G489" s="253"/>
      <c r="H489" s="25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250"/>
      <c r="B490" s="251"/>
      <c r="C490" s="251"/>
      <c r="D490" s="251"/>
      <c r="E490" s="252"/>
      <c r="F490" s="253"/>
      <c r="G490" s="253"/>
      <c r="H490" s="25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250"/>
      <c r="B491" s="251"/>
      <c r="C491" s="251"/>
      <c r="D491" s="251"/>
      <c r="E491" s="252"/>
      <c r="F491" s="253"/>
      <c r="G491" s="253"/>
      <c r="H491" s="25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250"/>
      <c r="B492" s="251"/>
      <c r="C492" s="251"/>
      <c r="D492" s="251"/>
      <c r="E492" s="252"/>
      <c r="F492" s="253"/>
      <c r="G492" s="253"/>
      <c r="H492" s="25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250"/>
      <c r="B493" s="251"/>
      <c r="C493" s="251"/>
      <c r="D493" s="251"/>
      <c r="E493" s="252"/>
      <c r="F493" s="253"/>
      <c r="G493" s="253"/>
      <c r="H493" s="25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250"/>
      <c r="B494" s="251"/>
      <c r="C494" s="251"/>
      <c r="D494" s="251"/>
      <c r="E494" s="252"/>
      <c r="F494" s="253"/>
      <c r="G494" s="253"/>
      <c r="H494" s="25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250"/>
      <c r="B495" s="251"/>
      <c r="C495" s="251"/>
      <c r="D495" s="251"/>
      <c r="E495" s="252"/>
      <c r="F495" s="253"/>
      <c r="G495" s="253"/>
      <c r="H495" s="25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250"/>
      <c r="B496" s="251"/>
      <c r="C496" s="251"/>
      <c r="D496" s="251"/>
      <c r="E496" s="252"/>
      <c r="F496" s="253"/>
      <c r="G496" s="253"/>
      <c r="H496" s="25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250"/>
      <c r="B497" s="251"/>
      <c r="C497" s="251"/>
      <c r="D497" s="251"/>
      <c r="E497" s="252"/>
      <c r="F497" s="253"/>
      <c r="G497" s="253"/>
      <c r="H497" s="25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250"/>
      <c r="B498" s="251"/>
      <c r="C498" s="251"/>
      <c r="D498" s="251"/>
      <c r="E498" s="252"/>
      <c r="F498" s="253"/>
      <c r="G498" s="253"/>
      <c r="H498" s="25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250"/>
      <c r="B499" s="251"/>
      <c r="C499" s="251"/>
      <c r="D499" s="251"/>
      <c r="E499" s="252"/>
      <c r="F499" s="253"/>
      <c r="G499" s="253"/>
      <c r="H499" s="25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250"/>
      <c r="B500" s="251"/>
      <c r="C500" s="251"/>
      <c r="D500" s="251"/>
      <c r="E500" s="252"/>
      <c r="F500" s="253"/>
      <c r="G500" s="253"/>
      <c r="H500" s="25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250"/>
      <c r="B501" s="251"/>
      <c r="C501" s="251"/>
      <c r="D501" s="251"/>
      <c r="E501" s="252"/>
      <c r="F501" s="253"/>
      <c r="G501" s="253"/>
      <c r="H501" s="25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250"/>
      <c r="B502" s="251"/>
      <c r="C502" s="251"/>
      <c r="D502" s="251"/>
      <c r="E502" s="252"/>
      <c r="F502" s="253"/>
      <c r="G502" s="253"/>
      <c r="H502" s="25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250"/>
      <c r="B503" s="251"/>
      <c r="C503" s="251"/>
      <c r="D503" s="251"/>
      <c r="E503" s="252"/>
      <c r="F503" s="253"/>
      <c r="G503" s="253"/>
      <c r="H503" s="25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250"/>
      <c r="B504" s="251"/>
      <c r="C504" s="251"/>
      <c r="D504" s="251"/>
      <c r="E504" s="252"/>
      <c r="F504" s="253"/>
      <c r="G504" s="253"/>
      <c r="H504" s="25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250"/>
      <c r="B505" s="251"/>
      <c r="C505" s="251"/>
      <c r="D505" s="251"/>
      <c r="E505" s="252"/>
      <c r="F505" s="253"/>
      <c r="G505" s="253"/>
      <c r="H505" s="25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250"/>
      <c r="B506" s="251"/>
      <c r="C506" s="251"/>
      <c r="D506" s="251"/>
      <c r="E506" s="252"/>
      <c r="F506" s="253"/>
      <c r="G506" s="253"/>
      <c r="H506" s="25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250"/>
      <c r="B507" s="251"/>
      <c r="C507" s="251"/>
      <c r="D507" s="251"/>
      <c r="E507" s="252"/>
      <c r="F507" s="253"/>
      <c r="G507" s="253"/>
      <c r="H507" s="25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250"/>
      <c r="B508" s="251"/>
      <c r="C508" s="251"/>
      <c r="D508" s="251"/>
      <c r="E508" s="252"/>
      <c r="F508" s="253"/>
      <c r="G508" s="253"/>
      <c r="H508" s="25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250"/>
      <c r="B509" s="251"/>
      <c r="C509" s="251"/>
      <c r="D509" s="251"/>
      <c r="E509" s="252"/>
      <c r="F509" s="253"/>
      <c r="G509" s="253"/>
      <c r="H509" s="25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250"/>
      <c r="B510" s="251"/>
      <c r="C510" s="251"/>
      <c r="D510" s="251"/>
      <c r="E510" s="252"/>
      <c r="F510" s="253"/>
      <c r="G510" s="253"/>
      <c r="H510" s="25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250"/>
      <c r="B511" s="251"/>
      <c r="C511" s="251"/>
      <c r="D511" s="251"/>
      <c r="E511" s="252"/>
      <c r="F511" s="253"/>
      <c r="G511" s="253"/>
      <c r="H511" s="25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250"/>
      <c r="B512" s="251"/>
      <c r="C512" s="251"/>
      <c r="D512" s="251"/>
      <c r="E512" s="252"/>
      <c r="F512" s="253"/>
      <c r="G512" s="253"/>
      <c r="H512" s="25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250"/>
      <c r="B513" s="251"/>
      <c r="C513" s="251"/>
      <c r="D513" s="251"/>
      <c r="E513" s="252"/>
      <c r="F513" s="253"/>
      <c r="G513" s="253"/>
      <c r="H513" s="25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250"/>
      <c r="B514" s="251"/>
      <c r="C514" s="251"/>
      <c r="D514" s="251"/>
      <c r="E514" s="252"/>
      <c r="F514" s="253"/>
      <c r="G514" s="253"/>
      <c r="H514" s="25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250"/>
      <c r="B515" s="251"/>
      <c r="C515" s="251"/>
      <c r="D515" s="251"/>
      <c r="E515" s="252"/>
      <c r="F515" s="253"/>
      <c r="G515" s="253"/>
      <c r="H515" s="25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250"/>
      <c r="B516" s="251"/>
      <c r="C516" s="251"/>
      <c r="D516" s="251"/>
      <c r="E516" s="252"/>
      <c r="F516" s="253"/>
      <c r="G516" s="253"/>
      <c r="H516" s="25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250"/>
      <c r="B517" s="251"/>
      <c r="C517" s="251"/>
      <c r="D517" s="251"/>
      <c r="E517" s="252"/>
      <c r="F517" s="253"/>
      <c r="G517" s="253"/>
      <c r="H517" s="25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250"/>
      <c r="B518" s="251"/>
      <c r="C518" s="251"/>
      <c r="D518" s="251"/>
      <c r="E518" s="252"/>
      <c r="F518" s="253"/>
      <c r="G518" s="253"/>
      <c r="H518" s="25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250"/>
      <c r="B519" s="251"/>
      <c r="C519" s="251"/>
      <c r="D519" s="251"/>
      <c r="E519" s="252"/>
      <c r="F519" s="253"/>
      <c r="G519" s="253"/>
      <c r="H519" s="25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250"/>
      <c r="B520" s="251"/>
      <c r="C520" s="251"/>
      <c r="D520" s="251"/>
      <c r="E520" s="252"/>
      <c r="F520" s="253"/>
      <c r="G520" s="253"/>
      <c r="H520" s="25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250"/>
      <c r="B521" s="251"/>
      <c r="C521" s="251"/>
      <c r="D521" s="251"/>
      <c r="E521" s="252"/>
      <c r="F521" s="253"/>
      <c r="G521" s="253"/>
      <c r="H521" s="25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250"/>
      <c r="B522" s="251"/>
      <c r="C522" s="251"/>
      <c r="D522" s="251"/>
      <c r="E522" s="252"/>
      <c r="F522" s="253"/>
      <c r="G522" s="253"/>
      <c r="H522" s="25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250"/>
      <c r="B523" s="251"/>
      <c r="C523" s="251"/>
      <c r="D523" s="251"/>
      <c r="E523" s="252"/>
      <c r="F523" s="253"/>
      <c r="G523" s="253"/>
      <c r="H523" s="25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250"/>
      <c r="B524" s="251"/>
      <c r="C524" s="251"/>
      <c r="D524" s="251"/>
      <c r="E524" s="252"/>
      <c r="F524" s="253"/>
      <c r="G524" s="253"/>
      <c r="H524" s="25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250"/>
      <c r="B525" s="251"/>
      <c r="C525" s="251"/>
      <c r="D525" s="251"/>
      <c r="E525" s="252"/>
      <c r="F525" s="253"/>
      <c r="G525" s="253"/>
      <c r="H525" s="25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250"/>
      <c r="B526" s="251"/>
      <c r="C526" s="251"/>
      <c r="D526" s="251"/>
      <c r="E526" s="252"/>
      <c r="F526" s="253"/>
      <c r="G526" s="253"/>
      <c r="H526" s="25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250"/>
      <c r="B527" s="251"/>
      <c r="C527" s="251"/>
      <c r="D527" s="251"/>
      <c r="E527" s="252"/>
      <c r="F527" s="253"/>
      <c r="G527" s="253"/>
      <c r="H527" s="25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250"/>
      <c r="B528" s="251"/>
      <c r="C528" s="251"/>
      <c r="D528" s="251"/>
      <c r="E528" s="252"/>
      <c r="F528" s="253"/>
      <c r="G528" s="253"/>
      <c r="H528" s="25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250"/>
      <c r="B529" s="251"/>
      <c r="C529" s="251"/>
      <c r="D529" s="251"/>
      <c r="E529" s="252"/>
      <c r="F529" s="253"/>
      <c r="G529" s="253"/>
      <c r="H529" s="25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250"/>
      <c r="B530" s="251"/>
      <c r="C530" s="251"/>
      <c r="D530" s="251"/>
      <c r="E530" s="252"/>
      <c r="F530" s="253"/>
      <c r="G530" s="253"/>
      <c r="H530" s="25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250"/>
      <c r="B531" s="251"/>
      <c r="C531" s="251"/>
      <c r="D531" s="251"/>
      <c r="E531" s="252"/>
      <c r="F531" s="253"/>
      <c r="G531" s="253"/>
      <c r="H531" s="25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250"/>
      <c r="B532" s="251"/>
      <c r="C532" s="251"/>
      <c r="D532" s="251"/>
      <c r="E532" s="252"/>
      <c r="F532" s="253"/>
      <c r="G532" s="253"/>
      <c r="H532" s="25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250"/>
      <c r="B533" s="251"/>
      <c r="C533" s="251"/>
      <c r="D533" s="251"/>
      <c r="E533" s="252"/>
      <c r="F533" s="253"/>
      <c r="G533" s="253"/>
      <c r="H533" s="25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250"/>
      <c r="B534" s="251"/>
      <c r="C534" s="251"/>
      <c r="D534" s="251"/>
      <c r="E534" s="252"/>
      <c r="F534" s="253"/>
      <c r="G534" s="253"/>
      <c r="H534" s="25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250"/>
      <c r="B535" s="251"/>
      <c r="C535" s="251"/>
      <c r="D535" s="251"/>
      <c r="E535" s="252"/>
      <c r="F535" s="253"/>
      <c r="G535" s="253"/>
      <c r="H535" s="25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250"/>
      <c r="B536" s="251"/>
      <c r="C536" s="251"/>
      <c r="D536" s="251"/>
      <c r="E536" s="252"/>
      <c r="F536" s="253"/>
      <c r="G536" s="253"/>
      <c r="H536" s="25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250"/>
      <c r="B537" s="251"/>
      <c r="C537" s="251"/>
      <c r="D537" s="251"/>
      <c r="E537" s="252"/>
      <c r="F537" s="253"/>
      <c r="G537" s="253"/>
      <c r="H537" s="25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250"/>
      <c r="B538" s="251"/>
      <c r="C538" s="251"/>
      <c r="D538" s="251"/>
      <c r="E538" s="252"/>
      <c r="F538" s="253"/>
      <c r="G538" s="253"/>
      <c r="H538" s="25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250"/>
      <c r="B539" s="251"/>
      <c r="C539" s="251"/>
      <c r="D539" s="251"/>
      <c r="E539" s="252"/>
      <c r="F539" s="253"/>
      <c r="G539" s="253"/>
      <c r="H539" s="25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250"/>
      <c r="B540" s="251"/>
      <c r="C540" s="251"/>
      <c r="D540" s="251"/>
      <c r="E540" s="252"/>
      <c r="F540" s="253"/>
      <c r="G540" s="253"/>
      <c r="H540" s="25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250"/>
      <c r="B541" s="251"/>
      <c r="C541" s="251"/>
      <c r="D541" s="251"/>
      <c r="E541" s="252"/>
      <c r="F541" s="253"/>
      <c r="G541" s="253"/>
      <c r="H541" s="25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250"/>
      <c r="B542" s="251"/>
      <c r="C542" s="251"/>
      <c r="D542" s="251"/>
      <c r="E542" s="252"/>
      <c r="F542" s="253"/>
      <c r="G542" s="253"/>
      <c r="H542" s="25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250"/>
      <c r="B543" s="251"/>
      <c r="C543" s="251"/>
      <c r="D543" s="251"/>
      <c r="E543" s="252"/>
      <c r="F543" s="253"/>
      <c r="G543" s="253"/>
      <c r="H543" s="25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250"/>
      <c r="B544" s="251"/>
      <c r="C544" s="251"/>
      <c r="D544" s="251"/>
      <c r="E544" s="252"/>
      <c r="F544" s="253"/>
      <c r="G544" s="253"/>
      <c r="H544" s="25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250"/>
      <c r="B545" s="251"/>
      <c r="C545" s="251"/>
      <c r="D545" s="251"/>
      <c r="E545" s="252"/>
      <c r="F545" s="253"/>
      <c r="G545" s="253"/>
      <c r="H545" s="25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250"/>
      <c r="B546" s="251"/>
      <c r="C546" s="251"/>
      <c r="D546" s="251"/>
      <c r="E546" s="252"/>
      <c r="F546" s="253"/>
      <c r="G546" s="253"/>
      <c r="H546" s="25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250"/>
      <c r="B547" s="251"/>
      <c r="C547" s="251"/>
      <c r="D547" s="251"/>
      <c r="E547" s="252"/>
      <c r="F547" s="253"/>
      <c r="G547" s="253"/>
      <c r="H547" s="25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250"/>
      <c r="B548" s="251"/>
      <c r="C548" s="251"/>
      <c r="D548" s="251"/>
      <c r="E548" s="252"/>
      <c r="F548" s="253"/>
      <c r="G548" s="253"/>
      <c r="H548" s="25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250"/>
      <c r="B549" s="251"/>
      <c r="C549" s="251"/>
      <c r="D549" s="251"/>
      <c r="E549" s="252"/>
      <c r="F549" s="253"/>
      <c r="G549" s="253"/>
      <c r="H549" s="25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250"/>
      <c r="B550" s="251"/>
      <c r="C550" s="251"/>
      <c r="D550" s="251"/>
      <c r="E550" s="252"/>
      <c r="F550" s="253"/>
      <c r="G550" s="253"/>
      <c r="H550" s="25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250"/>
      <c r="B551" s="251"/>
      <c r="C551" s="251"/>
      <c r="D551" s="251"/>
      <c r="E551" s="252"/>
      <c r="F551" s="253"/>
      <c r="G551" s="253"/>
      <c r="H551" s="25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250"/>
      <c r="B552" s="251"/>
      <c r="C552" s="251"/>
      <c r="D552" s="251"/>
      <c r="E552" s="252"/>
      <c r="F552" s="253"/>
      <c r="G552" s="253"/>
      <c r="H552" s="25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250"/>
      <c r="B553" s="251"/>
      <c r="C553" s="251"/>
      <c r="D553" s="251"/>
      <c r="E553" s="252"/>
      <c r="F553" s="253"/>
      <c r="G553" s="253"/>
      <c r="H553" s="25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250"/>
      <c r="B554" s="251"/>
      <c r="C554" s="251"/>
      <c r="D554" s="251"/>
      <c r="E554" s="252"/>
      <c r="F554" s="253"/>
      <c r="G554" s="253"/>
      <c r="H554" s="25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250"/>
      <c r="B555" s="251"/>
      <c r="C555" s="251"/>
      <c r="D555" s="251"/>
      <c r="E555" s="252"/>
      <c r="F555" s="253"/>
      <c r="G555" s="253"/>
      <c r="H555" s="25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250"/>
      <c r="B556" s="251"/>
      <c r="C556" s="251"/>
      <c r="D556" s="251"/>
      <c r="E556" s="252"/>
      <c r="F556" s="253"/>
      <c r="G556" s="253"/>
      <c r="H556" s="25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250"/>
      <c r="B557" s="251"/>
      <c r="C557" s="251"/>
      <c r="D557" s="251"/>
      <c r="E557" s="252"/>
      <c r="F557" s="253"/>
      <c r="G557" s="253"/>
      <c r="H557" s="25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250"/>
      <c r="B558" s="251"/>
      <c r="C558" s="251"/>
      <c r="D558" s="251"/>
      <c r="E558" s="252"/>
      <c r="F558" s="253"/>
      <c r="G558" s="253"/>
      <c r="H558" s="25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250"/>
      <c r="B559" s="251"/>
      <c r="C559" s="251"/>
      <c r="D559" s="251"/>
      <c r="E559" s="252"/>
      <c r="F559" s="253"/>
      <c r="G559" s="253"/>
      <c r="H559" s="25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250"/>
      <c r="B560" s="251"/>
      <c r="C560" s="251"/>
      <c r="D560" s="251"/>
      <c r="E560" s="252"/>
      <c r="F560" s="253"/>
      <c r="G560" s="253"/>
      <c r="H560" s="25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250"/>
      <c r="B561" s="251"/>
      <c r="C561" s="251"/>
      <c r="D561" s="251"/>
      <c r="E561" s="252"/>
      <c r="F561" s="253"/>
      <c r="G561" s="253"/>
      <c r="H561" s="25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250"/>
      <c r="B562" s="251"/>
      <c r="C562" s="251"/>
      <c r="D562" s="251"/>
      <c r="E562" s="252"/>
      <c r="F562" s="253"/>
      <c r="G562" s="253"/>
      <c r="H562" s="25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250"/>
      <c r="B563" s="251"/>
      <c r="C563" s="251"/>
      <c r="D563" s="251"/>
      <c r="E563" s="252"/>
      <c r="F563" s="253"/>
      <c r="G563" s="253"/>
      <c r="H563" s="25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250"/>
      <c r="B564" s="251"/>
      <c r="C564" s="251"/>
      <c r="D564" s="251"/>
      <c r="E564" s="252"/>
      <c r="F564" s="253"/>
      <c r="G564" s="253"/>
      <c r="H564" s="25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250"/>
      <c r="B565" s="251"/>
      <c r="C565" s="251"/>
      <c r="D565" s="251"/>
      <c r="E565" s="252"/>
      <c r="F565" s="253"/>
      <c r="G565" s="253"/>
      <c r="H565" s="25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250"/>
      <c r="B566" s="251"/>
      <c r="C566" s="251"/>
      <c r="D566" s="251"/>
      <c r="E566" s="252"/>
      <c r="F566" s="253"/>
      <c r="G566" s="253"/>
      <c r="H566" s="25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250"/>
      <c r="B567" s="251"/>
      <c r="C567" s="251"/>
      <c r="D567" s="251"/>
      <c r="E567" s="252"/>
      <c r="F567" s="253"/>
      <c r="G567" s="253"/>
      <c r="H567" s="25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250"/>
      <c r="B568" s="251"/>
      <c r="C568" s="251"/>
      <c r="D568" s="251"/>
      <c r="E568" s="252"/>
      <c r="F568" s="253"/>
      <c r="G568" s="253"/>
      <c r="H568" s="25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250"/>
      <c r="B569" s="251"/>
      <c r="C569" s="251"/>
      <c r="D569" s="251"/>
      <c r="E569" s="252"/>
      <c r="F569" s="253"/>
      <c r="G569" s="253"/>
      <c r="H569" s="25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50"/>
      <c r="B570" s="251"/>
      <c r="C570" s="251"/>
      <c r="D570" s="251"/>
      <c r="E570" s="252"/>
      <c r="F570" s="253"/>
      <c r="G570" s="253"/>
      <c r="H570" s="25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50"/>
      <c r="B571" s="251"/>
      <c r="C571" s="251"/>
      <c r="D571" s="251"/>
      <c r="E571" s="252"/>
      <c r="F571" s="253"/>
      <c r="G571" s="253"/>
      <c r="H571" s="25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50"/>
      <c r="B572" s="251"/>
      <c r="C572" s="251"/>
      <c r="D572" s="251"/>
      <c r="E572" s="252"/>
      <c r="F572" s="253"/>
      <c r="G572" s="253"/>
      <c r="H572" s="25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50"/>
      <c r="B573" s="251"/>
      <c r="C573" s="251"/>
      <c r="D573" s="251"/>
      <c r="E573" s="252"/>
      <c r="F573" s="253"/>
      <c r="G573" s="253"/>
      <c r="H573" s="25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50"/>
      <c r="B574" s="251"/>
      <c r="C574" s="251"/>
      <c r="D574" s="251"/>
      <c r="E574" s="252"/>
      <c r="F574" s="253"/>
      <c r="G574" s="253"/>
      <c r="H574" s="25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50"/>
      <c r="B575" s="251"/>
      <c r="C575" s="251"/>
      <c r="D575" s="251"/>
      <c r="E575" s="252"/>
      <c r="F575" s="253"/>
      <c r="G575" s="253"/>
      <c r="H575" s="25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50"/>
      <c r="B576" s="251"/>
      <c r="C576" s="251"/>
      <c r="D576" s="251"/>
      <c r="E576" s="252"/>
      <c r="F576" s="253"/>
      <c r="G576" s="253"/>
      <c r="H576" s="25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50"/>
      <c r="B577" s="251"/>
      <c r="C577" s="251"/>
      <c r="D577" s="251"/>
      <c r="E577" s="252"/>
      <c r="F577" s="253"/>
      <c r="G577" s="253"/>
      <c r="H577" s="25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50"/>
      <c r="B578" s="251"/>
      <c r="C578" s="251"/>
      <c r="D578" s="251"/>
      <c r="E578" s="252"/>
      <c r="F578" s="253"/>
      <c r="G578" s="253"/>
      <c r="H578" s="25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50"/>
      <c r="B579" s="251"/>
      <c r="C579" s="251"/>
      <c r="D579" s="251"/>
      <c r="E579" s="252"/>
      <c r="F579" s="253"/>
      <c r="G579" s="253"/>
      <c r="H579" s="25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50"/>
      <c r="B580" s="251"/>
      <c r="C580" s="251"/>
      <c r="D580" s="251"/>
      <c r="E580" s="252"/>
      <c r="F580" s="253"/>
      <c r="G580" s="253"/>
      <c r="H580" s="25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50"/>
      <c r="B581" s="251"/>
      <c r="C581" s="251"/>
      <c r="D581" s="251"/>
      <c r="E581" s="252"/>
      <c r="F581" s="253"/>
      <c r="G581" s="253"/>
      <c r="H581" s="25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50"/>
      <c r="B582" s="251"/>
      <c r="C582" s="251"/>
      <c r="D582" s="251"/>
      <c r="E582" s="252"/>
      <c r="F582" s="253"/>
      <c r="G582" s="253"/>
      <c r="H582" s="25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50"/>
      <c r="B583" s="251"/>
      <c r="C583" s="251"/>
      <c r="D583" s="251"/>
      <c r="E583" s="252"/>
      <c r="F583" s="253"/>
      <c r="G583" s="253"/>
      <c r="H583" s="25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50"/>
      <c r="B584" s="251"/>
      <c r="C584" s="251"/>
      <c r="D584" s="251"/>
      <c r="E584" s="252"/>
      <c r="F584" s="253"/>
      <c r="G584" s="253"/>
      <c r="H584" s="25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50"/>
      <c r="B585" s="251"/>
      <c r="C585" s="251"/>
      <c r="D585" s="251"/>
      <c r="E585" s="252"/>
      <c r="F585" s="253"/>
      <c r="G585" s="253"/>
      <c r="H585" s="25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50"/>
      <c r="B586" s="251"/>
      <c r="C586" s="251"/>
      <c r="D586" s="251"/>
      <c r="E586" s="252"/>
      <c r="F586" s="253"/>
      <c r="G586" s="253"/>
      <c r="H586" s="25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50"/>
      <c r="B587" s="251"/>
      <c r="C587" s="251"/>
      <c r="D587" s="251"/>
      <c r="E587" s="252"/>
      <c r="F587" s="253"/>
      <c r="G587" s="253"/>
      <c r="H587" s="25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50"/>
      <c r="B588" s="251"/>
      <c r="C588" s="251"/>
      <c r="D588" s="251"/>
      <c r="E588" s="252"/>
      <c r="F588" s="253"/>
      <c r="G588" s="253"/>
      <c r="H588" s="25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50"/>
      <c r="B589" s="251"/>
      <c r="C589" s="251"/>
      <c r="D589" s="251"/>
      <c r="E589" s="252"/>
      <c r="F589" s="253"/>
      <c r="G589" s="253"/>
      <c r="H589" s="25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50"/>
      <c r="B590" s="251"/>
      <c r="C590" s="251"/>
      <c r="D590" s="251"/>
      <c r="E590" s="252"/>
      <c r="F590" s="253"/>
      <c r="G590" s="253"/>
      <c r="H590" s="25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50"/>
      <c r="B591" s="251"/>
      <c r="C591" s="251"/>
      <c r="D591" s="251"/>
      <c r="E591" s="252"/>
      <c r="F591" s="253"/>
      <c r="G591" s="253"/>
      <c r="H591" s="25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50"/>
      <c r="B592" s="251"/>
      <c r="C592" s="251"/>
      <c r="D592" s="251"/>
      <c r="E592" s="252"/>
      <c r="F592" s="253"/>
      <c r="G592" s="253"/>
      <c r="H592" s="25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50"/>
      <c r="B593" s="251"/>
      <c r="C593" s="251"/>
      <c r="D593" s="251"/>
      <c r="E593" s="252"/>
      <c r="F593" s="253"/>
      <c r="G593" s="253"/>
      <c r="H593" s="25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50"/>
      <c r="B594" s="251"/>
      <c r="C594" s="251"/>
      <c r="D594" s="251"/>
      <c r="E594" s="252"/>
      <c r="F594" s="253"/>
      <c r="G594" s="253"/>
      <c r="H594" s="25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50"/>
      <c r="B595" s="251"/>
      <c r="C595" s="251"/>
      <c r="D595" s="251"/>
      <c r="E595" s="252"/>
      <c r="F595" s="253"/>
      <c r="G595" s="253"/>
      <c r="H595" s="25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50"/>
      <c r="B596" s="251"/>
      <c r="C596" s="251"/>
      <c r="D596" s="251"/>
      <c r="E596" s="252"/>
      <c r="F596" s="253"/>
      <c r="G596" s="253"/>
      <c r="H596" s="25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50"/>
      <c r="B597" s="251"/>
      <c r="C597" s="251"/>
      <c r="D597" s="251"/>
      <c r="E597" s="252"/>
      <c r="F597" s="253"/>
      <c r="G597" s="253"/>
      <c r="H597" s="25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50"/>
      <c r="B598" s="251"/>
      <c r="C598" s="251"/>
      <c r="D598" s="251"/>
      <c r="E598" s="252"/>
      <c r="F598" s="253"/>
      <c r="G598" s="253"/>
      <c r="H598" s="25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50"/>
      <c r="B599" s="251"/>
      <c r="C599" s="251"/>
      <c r="D599" s="251"/>
      <c r="E599" s="252"/>
      <c r="F599" s="253"/>
      <c r="G599" s="253"/>
      <c r="H599" s="25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50"/>
      <c r="B600" s="251"/>
      <c r="C600" s="251"/>
      <c r="D600" s="251"/>
      <c r="E600" s="252"/>
      <c r="F600" s="253"/>
      <c r="G600" s="253"/>
      <c r="H600" s="25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50"/>
      <c r="B601" s="251"/>
      <c r="C601" s="251"/>
      <c r="D601" s="251"/>
      <c r="E601" s="252"/>
      <c r="F601" s="253"/>
      <c r="G601" s="253"/>
      <c r="H601" s="25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50"/>
      <c r="B602" s="251"/>
      <c r="C602" s="251"/>
      <c r="D602" s="251"/>
      <c r="E602" s="252"/>
      <c r="F602" s="253"/>
      <c r="G602" s="253"/>
      <c r="H602" s="25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50"/>
      <c r="B603" s="251"/>
      <c r="C603" s="251"/>
      <c r="D603" s="251"/>
      <c r="E603" s="252"/>
      <c r="F603" s="253"/>
      <c r="G603" s="253"/>
      <c r="H603" s="25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50"/>
      <c r="B604" s="251"/>
      <c r="C604" s="251"/>
      <c r="D604" s="251"/>
      <c r="E604" s="252"/>
      <c r="F604" s="253"/>
      <c r="G604" s="253"/>
      <c r="H604" s="25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50"/>
      <c r="B605" s="251"/>
      <c r="C605" s="251"/>
      <c r="D605" s="251"/>
      <c r="E605" s="252"/>
      <c r="F605" s="253"/>
      <c r="G605" s="253"/>
      <c r="H605" s="25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50"/>
      <c r="B606" s="251"/>
      <c r="C606" s="251"/>
      <c r="D606" s="251"/>
      <c r="E606" s="252"/>
      <c r="F606" s="253"/>
      <c r="G606" s="253"/>
      <c r="H606" s="25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50"/>
      <c r="B607" s="251"/>
      <c r="C607" s="251"/>
      <c r="D607" s="251"/>
      <c r="E607" s="252"/>
      <c r="F607" s="253"/>
      <c r="G607" s="253"/>
      <c r="H607" s="25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50"/>
      <c r="B608" s="251"/>
      <c r="C608" s="251"/>
      <c r="D608" s="251"/>
      <c r="E608" s="252"/>
      <c r="F608" s="253"/>
      <c r="G608" s="253"/>
      <c r="H608" s="25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50"/>
      <c r="B609" s="251"/>
      <c r="C609" s="251"/>
      <c r="D609" s="251"/>
      <c r="E609" s="252"/>
      <c r="F609" s="253"/>
      <c r="G609" s="253"/>
      <c r="H609" s="25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50"/>
      <c r="B610" s="251"/>
      <c r="C610" s="251"/>
      <c r="D610" s="251"/>
      <c r="E610" s="252"/>
      <c r="F610" s="253"/>
      <c r="G610" s="253"/>
      <c r="H610" s="25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50"/>
      <c r="B611" s="251"/>
      <c r="C611" s="251"/>
      <c r="D611" s="251"/>
      <c r="E611" s="252"/>
      <c r="F611" s="253"/>
      <c r="G611" s="253"/>
      <c r="H611" s="25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50"/>
      <c r="B612" s="251"/>
      <c r="C612" s="251"/>
      <c r="D612" s="251"/>
      <c r="E612" s="252"/>
      <c r="F612" s="253"/>
      <c r="G612" s="253"/>
      <c r="H612" s="25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50"/>
      <c r="B613" s="251"/>
      <c r="C613" s="251"/>
      <c r="D613" s="251"/>
      <c r="E613" s="252"/>
      <c r="F613" s="253"/>
      <c r="G613" s="253"/>
      <c r="H613" s="25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50"/>
      <c r="B614" s="251"/>
      <c r="C614" s="251"/>
      <c r="D614" s="251"/>
      <c r="E614" s="252"/>
      <c r="F614" s="253"/>
      <c r="G614" s="253"/>
      <c r="H614" s="25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50"/>
      <c r="B615" s="251"/>
      <c r="C615" s="251"/>
      <c r="D615" s="251"/>
      <c r="E615" s="252"/>
      <c r="F615" s="253"/>
      <c r="G615" s="253"/>
      <c r="H615" s="25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50"/>
      <c r="B616" s="251"/>
      <c r="C616" s="251"/>
      <c r="D616" s="251"/>
      <c r="E616" s="252"/>
      <c r="F616" s="253"/>
      <c r="G616" s="253"/>
      <c r="H616" s="25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50"/>
      <c r="B617" s="251"/>
      <c r="C617" s="251"/>
      <c r="D617" s="251"/>
      <c r="E617" s="252"/>
      <c r="F617" s="253"/>
      <c r="G617" s="253"/>
      <c r="H617" s="25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50"/>
      <c r="B618" s="251"/>
      <c r="C618" s="251"/>
      <c r="D618" s="251"/>
      <c r="E618" s="252"/>
      <c r="F618" s="253"/>
      <c r="G618" s="253"/>
      <c r="H618" s="25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50"/>
      <c r="B619" s="251"/>
      <c r="C619" s="251"/>
      <c r="D619" s="251"/>
      <c r="E619" s="252"/>
      <c r="F619" s="253"/>
      <c r="G619" s="253"/>
      <c r="H619" s="25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50"/>
      <c r="B620" s="251"/>
      <c r="C620" s="251"/>
      <c r="D620" s="251"/>
      <c r="E620" s="252"/>
      <c r="F620" s="253"/>
      <c r="G620" s="253"/>
      <c r="H620" s="25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50"/>
      <c r="B621" s="251"/>
      <c r="C621" s="251"/>
      <c r="D621" s="251"/>
      <c r="E621" s="252"/>
      <c r="F621" s="253"/>
      <c r="G621" s="253"/>
      <c r="H621" s="25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50"/>
      <c r="B622" s="251"/>
      <c r="C622" s="251"/>
      <c r="D622" s="251"/>
      <c r="E622" s="252"/>
      <c r="F622" s="253"/>
      <c r="G622" s="253"/>
      <c r="H622" s="25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50"/>
      <c r="B623" s="251"/>
      <c r="C623" s="251"/>
      <c r="D623" s="251"/>
      <c r="E623" s="252"/>
      <c r="F623" s="253"/>
      <c r="G623" s="253"/>
      <c r="H623" s="25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50"/>
      <c r="B624" s="251"/>
      <c r="C624" s="251"/>
      <c r="D624" s="251"/>
      <c r="E624" s="252"/>
      <c r="F624" s="253"/>
      <c r="G624" s="253"/>
      <c r="H624" s="25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50"/>
      <c r="B625" s="251"/>
      <c r="C625" s="251"/>
      <c r="D625" s="251"/>
      <c r="E625" s="252"/>
      <c r="F625" s="253"/>
      <c r="G625" s="253"/>
      <c r="H625" s="25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50"/>
      <c r="B626" s="251"/>
      <c r="C626" s="251"/>
      <c r="D626" s="251"/>
      <c r="E626" s="252"/>
      <c r="F626" s="253"/>
      <c r="G626" s="253"/>
      <c r="H626" s="25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50"/>
      <c r="B627" s="251"/>
      <c r="C627" s="251"/>
      <c r="D627" s="251"/>
      <c r="E627" s="252"/>
      <c r="F627" s="253"/>
      <c r="G627" s="253"/>
      <c r="H627" s="25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50"/>
      <c r="B628" s="251"/>
      <c r="C628" s="251"/>
      <c r="D628" s="251"/>
      <c r="E628" s="252"/>
      <c r="F628" s="253"/>
      <c r="G628" s="253"/>
      <c r="H628" s="25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50"/>
      <c r="B629" s="251"/>
      <c r="C629" s="251"/>
      <c r="D629" s="251"/>
      <c r="E629" s="252"/>
      <c r="F629" s="253"/>
      <c r="G629" s="253"/>
      <c r="H629" s="25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50"/>
      <c r="B630" s="251"/>
      <c r="C630" s="251"/>
      <c r="D630" s="251"/>
      <c r="E630" s="252"/>
      <c r="F630" s="253"/>
      <c r="G630" s="253"/>
      <c r="H630" s="25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50"/>
      <c r="B631" s="251"/>
      <c r="C631" s="251"/>
      <c r="D631" s="251"/>
      <c r="E631" s="252"/>
      <c r="F631" s="253"/>
      <c r="G631" s="253"/>
      <c r="H631" s="25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50"/>
      <c r="B632" s="251"/>
      <c r="C632" s="251"/>
      <c r="D632" s="251"/>
      <c r="E632" s="252"/>
      <c r="F632" s="253"/>
      <c r="G632" s="253"/>
      <c r="H632" s="25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50"/>
      <c r="B633" s="251"/>
      <c r="C633" s="251"/>
      <c r="D633" s="251"/>
      <c r="E633" s="252"/>
      <c r="F633" s="253"/>
      <c r="G633" s="253"/>
      <c r="H633" s="25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50"/>
      <c r="B634" s="251"/>
      <c r="C634" s="251"/>
      <c r="D634" s="251"/>
      <c r="E634" s="252"/>
      <c r="F634" s="253"/>
      <c r="G634" s="253"/>
      <c r="H634" s="25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50"/>
      <c r="B635" s="251"/>
      <c r="C635" s="251"/>
      <c r="D635" s="251"/>
      <c r="E635" s="252"/>
      <c r="F635" s="253"/>
      <c r="G635" s="253"/>
      <c r="H635" s="25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50"/>
      <c r="B636" s="251"/>
      <c r="C636" s="251"/>
      <c r="D636" s="251"/>
      <c r="E636" s="252"/>
      <c r="F636" s="253"/>
      <c r="G636" s="253"/>
      <c r="H636" s="25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50"/>
      <c r="B637" s="251"/>
      <c r="C637" s="251"/>
      <c r="D637" s="251"/>
      <c r="E637" s="252"/>
      <c r="F637" s="253"/>
      <c r="G637" s="253"/>
      <c r="H637" s="25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50"/>
      <c r="B638" s="251"/>
      <c r="C638" s="251"/>
      <c r="D638" s="251"/>
      <c r="E638" s="252"/>
      <c r="F638" s="253"/>
      <c r="G638" s="253"/>
      <c r="H638" s="25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50"/>
      <c r="B639" s="251"/>
      <c r="C639" s="251"/>
      <c r="D639" s="251"/>
      <c r="E639" s="252"/>
      <c r="F639" s="253"/>
      <c r="G639" s="253"/>
      <c r="H639" s="25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50"/>
      <c r="B640" s="251"/>
      <c r="C640" s="251"/>
      <c r="D640" s="251"/>
      <c r="E640" s="252"/>
      <c r="F640" s="253"/>
      <c r="G640" s="253"/>
      <c r="H640" s="25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50"/>
      <c r="B641" s="251"/>
      <c r="C641" s="251"/>
      <c r="D641" s="251"/>
      <c r="E641" s="252"/>
      <c r="F641" s="253"/>
      <c r="G641" s="253"/>
      <c r="H641" s="25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50"/>
      <c r="B642" s="251"/>
      <c r="C642" s="251"/>
      <c r="D642" s="251"/>
      <c r="E642" s="252"/>
      <c r="F642" s="253"/>
      <c r="G642" s="253"/>
      <c r="H642" s="25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50"/>
      <c r="B643" s="251"/>
      <c r="C643" s="251"/>
      <c r="D643" s="251"/>
      <c r="E643" s="252"/>
      <c r="F643" s="253"/>
      <c r="G643" s="253"/>
      <c r="H643" s="25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50"/>
      <c r="B644" s="251"/>
      <c r="C644" s="251"/>
      <c r="D644" s="251"/>
      <c r="E644" s="252"/>
      <c r="F644" s="253"/>
      <c r="G644" s="253"/>
      <c r="H644" s="25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50"/>
      <c r="B645" s="251"/>
      <c r="C645" s="251"/>
      <c r="D645" s="251"/>
      <c r="E645" s="252"/>
      <c r="F645" s="253"/>
      <c r="G645" s="253"/>
      <c r="H645" s="25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50"/>
      <c r="B646" s="251"/>
      <c r="C646" s="251"/>
      <c r="D646" s="251"/>
      <c r="E646" s="252"/>
      <c r="F646" s="253"/>
      <c r="G646" s="253"/>
      <c r="H646" s="25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50"/>
      <c r="B647" s="251"/>
      <c r="C647" s="251"/>
      <c r="D647" s="251"/>
      <c r="E647" s="252"/>
      <c r="F647" s="253"/>
      <c r="G647" s="253"/>
      <c r="H647" s="25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50"/>
      <c r="B648" s="251"/>
      <c r="C648" s="251"/>
      <c r="D648" s="251"/>
      <c r="E648" s="252"/>
      <c r="F648" s="253"/>
      <c r="G648" s="253"/>
      <c r="H648" s="25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50"/>
      <c r="B649" s="251"/>
      <c r="C649" s="251"/>
      <c r="D649" s="251"/>
      <c r="E649" s="252"/>
      <c r="F649" s="253"/>
      <c r="G649" s="253"/>
      <c r="H649" s="25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50"/>
      <c r="B650" s="251"/>
      <c r="C650" s="251"/>
      <c r="D650" s="251"/>
      <c r="E650" s="252"/>
      <c r="F650" s="253"/>
      <c r="G650" s="253"/>
      <c r="H650" s="25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50"/>
      <c r="B651" s="251"/>
      <c r="C651" s="251"/>
      <c r="D651" s="251"/>
      <c r="E651" s="252"/>
      <c r="F651" s="253"/>
      <c r="G651" s="253"/>
      <c r="H651" s="25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50"/>
      <c r="B652" s="251"/>
      <c r="C652" s="251"/>
      <c r="D652" s="251"/>
      <c r="E652" s="252"/>
      <c r="F652" s="253"/>
      <c r="G652" s="253"/>
      <c r="H652" s="25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50"/>
      <c r="B653" s="251"/>
      <c r="C653" s="251"/>
      <c r="D653" s="251"/>
      <c r="E653" s="252"/>
      <c r="F653" s="253"/>
      <c r="G653" s="253"/>
      <c r="H653" s="25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50"/>
      <c r="B654" s="251"/>
      <c r="C654" s="251"/>
      <c r="D654" s="251"/>
      <c r="E654" s="252"/>
      <c r="F654" s="253"/>
      <c r="G654" s="253"/>
      <c r="H654" s="25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50"/>
      <c r="B655" s="251"/>
      <c r="C655" s="251"/>
      <c r="D655" s="251"/>
      <c r="E655" s="252"/>
      <c r="F655" s="253"/>
      <c r="G655" s="253"/>
      <c r="H655" s="25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50"/>
      <c r="B656" s="251"/>
      <c r="C656" s="251"/>
      <c r="D656" s="251"/>
      <c r="E656" s="252"/>
      <c r="F656" s="253"/>
      <c r="G656" s="253"/>
      <c r="H656" s="25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50"/>
      <c r="B657" s="251"/>
      <c r="C657" s="251"/>
      <c r="D657" s="251"/>
      <c r="E657" s="252"/>
      <c r="F657" s="253"/>
      <c r="G657" s="253"/>
      <c r="H657" s="25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50"/>
      <c r="B658" s="251"/>
      <c r="C658" s="251"/>
      <c r="D658" s="251"/>
      <c r="E658" s="252"/>
      <c r="F658" s="253"/>
      <c r="G658" s="253"/>
      <c r="H658" s="25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50"/>
      <c r="B659" s="251"/>
      <c r="C659" s="251"/>
      <c r="D659" s="251"/>
      <c r="E659" s="252"/>
      <c r="F659" s="253"/>
      <c r="G659" s="253"/>
      <c r="H659" s="25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50"/>
      <c r="B660" s="251"/>
      <c r="C660" s="251"/>
      <c r="D660" s="251"/>
      <c r="E660" s="252"/>
      <c r="F660" s="253"/>
      <c r="G660" s="253"/>
      <c r="H660" s="25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50"/>
      <c r="B661" s="251"/>
      <c r="C661" s="251"/>
      <c r="D661" s="251"/>
      <c r="E661" s="252"/>
      <c r="F661" s="253"/>
      <c r="G661" s="253"/>
      <c r="H661" s="25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50"/>
      <c r="B662" s="251"/>
      <c r="C662" s="251"/>
      <c r="D662" s="251"/>
      <c r="E662" s="252"/>
      <c r="F662" s="253"/>
      <c r="G662" s="253"/>
      <c r="H662" s="25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50"/>
      <c r="B663" s="251"/>
      <c r="C663" s="251"/>
      <c r="D663" s="251"/>
      <c r="E663" s="252"/>
      <c r="F663" s="253"/>
      <c r="G663" s="253"/>
      <c r="H663" s="25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50"/>
      <c r="B664" s="251"/>
      <c r="C664" s="251"/>
      <c r="D664" s="251"/>
      <c r="E664" s="252"/>
      <c r="F664" s="253"/>
      <c r="G664" s="253"/>
      <c r="H664" s="25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50"/>
      <c r="B665" s="251"/>
      <c r="C665" s="251"/>
      <c r="D665" s="251"/>
      <c r="E665" s="252"/>
      <c r="F665" s="253"/>
      <c r="G665" s="253"/>
      <c r="H665" s="25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50"/>
      <c r="B666" s="251"/>
      <c r="C666" s="251"/>
      <c r="D666" s="251"/>
      <c r="E666" s="252"/>
      <c r="F666" s="253"/>
      <c r="G666" s="253"/>
      <c r="H666" s="25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50"/>
      <c r="B667" s="251"/>
      <c r="C667" s="251"/>
      <c r="D667" s="251"/>
      <c r="E667" s="252"/>
      <c r="F667" s="253"/>
      <c r="G667" s="253"/>
      <c r="H667" s="25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50"/>
      <c r="B668" s="251"/>
      <c r="C668" s="251"/>
      <c r="D668" s="251"/>
      <c r="E668" s="252"/>
      <c r="F668" s="253"/>
      <c r="G668" s="253"/>
      <c r="H668" s="25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50"/>
      <c r="B669" s="251"/>
      <c r="C669" s="251"/>
      <c r="D669" s="251"/>
      <c r="E669" s="252"/>
      <c r="F669" s="253"/>
      <c r="G669" s="253"/>
      <c r="H669" s="25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50"/>
      <c r="B670" s="251"/>
      <c r="C670" s="251"/>
      <c r="D670" s="251"/>
      <c r="E670" s="252"/>
      <c r="F670" s="253"/>
      <c r="G670" s="253"/>
      <c r="H670" s="25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50"/>
      <c r="B671" s="251"/>
      <c r="C671" s="251"/>
      <c r="D671" s="251"/>
      <c r="E671" s="252"/>
      <c r="F671" s="253"/>
      <c r="G671" s="253"/>
      <c r="H671" s="25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50"/>
      <c r="B672" s="251"/>
      <c r="C672" s="251"/>
      <c r="D672" s="251"/>
      <c r="E672" s="252"/>
      <c r="F672" s="253"/>
      <c r="G672" s="253"/>
      <c r="H672" s="25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50"/>
      <c r="B673" s="251"/>
      <c r="C673" s="251"/>
      <c r="D673" s="251"/>
      <c r="E673" s="252"/>
      <c r="F673" s="253"/>
      <c r="G673" s="253"/>
      <c r="H673" s="25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50"/>
      <c r="B674" s="251"/>
      <c r="C674" s="251"/>
      <c r="D674" s="251"/>
      <c r="E674" s="252"/>
      <c r="F674" s="253"/>
      <c r="G674" s="253"/>
      <c r="H674" s="25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50"/>
      <c r="B675" s="251"/>
      <c r="C675" s="251"/>
      <c r="D675" s="251"/>
      <c r="E675" s="252"/>
      <c r="F675" s="253"/>
      <c r="G675" s="253"/>
      <c r="H675" s="25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50"/>
      <c r="B676" s="251"/>
      <c r="C676" s="251"/>
      <c r="D676" s="251"/>
      <c r="E676" s="252"/>
      <c r="F676" s="253"/>
      <c r="G676" s="253"/>
      <c r="H676" s="25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50"/>
      <c r="B677" s="251"/>
      <c r="C677" s="251"/>
      <c r="D677" s="251"/>
      <c r="E677" s="252"/>
      <c r="F677" s="253"/>
      <c r="G677" s="253"/>
      <c r="H677" s="25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50"/>
      <c r="B678" s="251"/>
      <c r="C678" s="251"/>
      <c r="D678" s="251"/>
      <c r="E678" s="252"/>
      <c r="F678" s="253"/>
      <c r="G678" s="253"/>
      <c r="H678" s="25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50"/>
      <c r="B679" s="251"/>
      <c r="C679" s="251"/>
      <c r="D679" s="251"/>
      <c r="E679" s="252"/>
      <c r="F679" s="253"/>
      <c r="G679" s="253"/>
      <c r="H679" s="25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50"/>
      <c r="B680" s="251"/>
      <c r="C680" s="251"/>
      <c r="D680" s="251"/>
      <c r="E680" s="252"/>
      <c r="F680" s="253"/>
      <c r="G680" s="253"/>
      <c r="H680" s="25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50"/>
      <c r="B681" s="251"/>
      <c r="C681" s="251"/>
      <c r="D681" s="251"/>
      <c r="E681" s="252"/>
      <c r="F681" s="253"/>
      <c r="G681" s="253"/>
      <c r="H681" s="25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50"/>
      <c r="B682" s="251"/>
      <c r="C682" s="251"/>
      <c r="D682" s="251"/>
      <c r="E682" s="252"/>
      <c r="F682" s="253"/>
      <c r="G682" s="253"/>
      <c r="H682" s="25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50"/>
      <c r="B683" s="251"/>
      <c r="C683" s="251"/>
      <c r="D683" s="251"/>
      <c r="E683" s="252"/>
      <c r="F683" s="253"/>
      <c r="G683" s="253"/>
      <c r="H683" s="25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50"/>
      <c r="B684" s="251"/>
      <c r="C684" s="251"/>
      <c r="D684" s="251"/>
      <c r="E684" s="252"/>
      <c r="F684" s="253"/>
      <c r="G684" s="253"/>
      <c r="H684" s="25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50"/>
      <c r="B685" s="251"/>
      <c r="C685" s="251"/>
      <c r="D685" s="251"/>
      <c r="E685" s="252"/>
      <c r="F685" s="253"/>
      <c r="G685" s="253"/>
      <c r="H685" s="25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50"/>
      <c r="B686" s="251"/>
      <c r="C686" s="251"/>
      <c r="D686" s="251"/>
      <c r="E686" s="252"/>
      <c r="F686" s="253"/>
      <c r="G686" s="253"/>
      <c r="H686" s="25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50"/>
      <c r="B687" s="251"/>
      <c r="C687" s="251"/>
      <c r="D687" s="251"/>
      <c r="E687" s="252"/>
      <c r="F687" s="253"/>
      <c r="G687" s="253"/>
      <c r="H687" s="25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50"/>
      <c r="B688" s="251"/>
      <c r="C688" s="251"/>
      <c r="D688" s="251"/>
      <c r="E688" s="252"/>
      <c r="F688" s="253"/>
      <c r="G688" s="253"/>
      <c r="H688" s="25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50"/>
      <c r="B689" s="251"/>
      <c r="C689" s="251"/>
      <c r="D689" s="251"/>
      <c r="E689" s="252"/>
      <c r="F689" s="253"/>
      <c r="G689" s="253"/>
      <c r="H689" s="25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50"/>
      <c r="B690" s="251"/>
      <c r="C690" s="251"/>
      <c r="D690" s="251"/>
      <c r="E690" s="252"/>
      <c r="F690" s="253"/>
      <c r="G690" s="253"/>
      <c r="H690" s="25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50"/>
      <c r="B691" s="251"/>
      <c r="C691" s="251"/>
      <c r="D691" s="251"/>
      <c r="E691" s="252"/>
      <c r="F691" s="253"/>
      <c r="G691" s="253"/>
      <c r="H691" s="25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50"/>
      <c r="B692" s="251"/>
      <c r="C692" s="251"/>
      <c r="D692" s="251"/>
      <c r="E692" s="252"/>
      <c r="F692" s="253"/>
      <c r="G692" s="253"/>
      <c r="H692" s="25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50"/>
      <c r="B693" s="251"/>
      <c r="C693" s="251"/>
      <c r="D693" s="251"/>
      <c r="E693" s="252"/>
      <c r="F693" s="253"/>
      <c r="G693" s="253"/>
      <c r="H693" s="25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50"/>
      <c r="B694" s="251"/>
      <c r="C694" s="251"/>
      <c r="D694" s="251"/>
      <c r="E694" s="252"/>
      <c r="F694" s="253"/>
      <c r="G694" s="253"/>
      <c r="H694" s="25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50"/>
      <c r="B695" s="251"/>
      <c r="C695" s="251"/>
      <c r="D695" s="251"/>
      <c r="E695" s="252"/>
      <c r="F695" s="253"/>
      <c r="G695" s="253"/>
      <c r="H695" s="25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50"/>
      <c r="B696" s="251"/>
      <c r="C696" s="251"/>
      <c r="D696" s="251"/>
      <c r="E696" s="252"/>
      <c r="F696" s="253"/>
      <c r="G696" s="253"/>
      <c r="H696" s="25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50"/>
      <c r="B697" s="251"/>
      <c r="C697" s="251"/>
      <c r="D697" s="251"/>
      <c r="E697" s="252"/>
      <c r="F697" s="253"/>
      <c r="G697" s="253"/>
      <c r="H697" s="25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50"/>
      <c r="B698" s="251"/>
      <c r="C698" s="251"/>
      <c r="D698" s="251"/>
      <c r="E698" s="252"/>
      <c r="F698" s="253"/>
      <c r="G698" s="253"/>
      <c r="H698" s="25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50"/>
      <c r="B699" s="251"/>
      <c r="C699" s="251"/>
      <c r="D699" s="251"/>
      <c r="E699" s="252"/>
      <c r="F699" s="253"/>
      <c r="G699" s="253"/>
      <c r="H699" s="25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50"/>
      <c r="B700" s="251"/>
      <c r="C700" s="251"/>
      <c r="D700" s="251"/>
      <c r="E700" s="252"/>
      <c r="F700" s="253"/>
      <c r="G700" s="253"/>
      <c r="H700" s="25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50"/>
      <c r="B701" s="251"/>
      <c r="C701" s="251"/>
      <c r="D701" s="251"/>
      <c r="E701" s="252"/>
      <c r="F701" s="253"/>
      <c r="G701" s="253"/>
      <c r="H701" s="25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50"/>
      <c r="B702" s="251"/>
      <c r="C702" s="251"/>
      <c r="D702" s="251"/>
      <c r="E702" s="252"/>
      <c r="F702" s="253"/>
      <c r="G702" s="253"/>
      <c r="H702" s="25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50"/>
      <c r="B703" s="251"/>
      <c r="C703" s="251"/>
      <c r="D703" s="251"/>
      <c r="E703" s="252"/>
      <c r="F703" s="253"/>
      <c r="G703" s="253"/>
      <c r="H703" s="25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50"/>
      <c r="B704" s="251"/>
      <c r="C704" s="251"/>
      <c r="D704" s="251"/>
      <c r="E704" s="252"/>
      <c r="F704" s="253"/>
      <c r="G704" s="253"/>
      <c r="H704" s="25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50"/>
      <c r="B705" s="251"/>
      <c r="C705" s="251"/>
      <c r="D705" s="251"/>
      <c r="E705" s="252"/>
      <c r="F705" s="253"/>
      <c r="G705" s="253"/>
      <c r="H705" s="25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50"/>
      <c r="B706" s="251"/>
      <c r="C706" s="251"/>
      <c r="D706" s="251"/>
      <c r="E706" s="252"/>
      <c r="F706" s="253"/>
      <c r="G706" s="253"/>
      <c r="H706" s="25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50"/>
      <c r="B707" s="251"/>
      <c r="C707" s="251"/>
      <c r="D707" s="251"/>
      <c r="E707" s="252"/>
      <c r="F707" s="253"/>
      <c r="G707" s="253"/>
      <c r="H707" s="25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50"/>
      <c r="B708" s="251"/>
      <c r="C708" s="251"/>
      <c r="D708" s="251"/>
      <c r="E708" s="252"/>
      <c r="F708" s="253"/>
      <c r="G708" s="253"/>
      <c r="H708" s="25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50"/>
      <c r="B709" s="251"/>
      <c r="C709" s="251"/>
      <c r="D709" s="251"/>
      <c r="E709" s="252"/>
      <c r="F709" s="253"/>
      <c r="G709" s="253"/>
      <c r="H709" s="25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50"/>
      <c r="B710" s="251"/>
      <c r="C710" s="251"/>
      <c r="D710" s="251"/>
      <c r="E710" s="252"/>
      <c r="F710" s="253"/>
      <c r="G710" s="253"/>
      <c r="H710" s="25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50"/>
      <c r="B711" s="251"/>
      <c r="C711" s="251"/>
      <c r="D711" s="251"/>
      <c r="E711" s="252"/>
      <c r="F711" s="253"/>
      <c r="G711" s="253"/>
      <c r="H711" s="25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50"/>
      <c r="B712" s="251"/>
      <c r="C712" s="251"/>
      <c r="D712" s="251"/>
      <c r="E712" s="252"/>
      <c r="F712" s="253"/>
      <c r="G712" s="253"/>
      <c r="H712" s="25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50"/>
      <c r="B713" s="251"/>
      <c r="C713" s="251"/>
      <c r="D713" s="251"/>
      <c r="E713" s="252"/>
      <c r="F713" s="253"/>
      <c r="G713" s="253"/>
      <c r="H713" s="25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50"/>
      <c r="B714" s="251"/>
      <c r="C714" s="251"/>
      <c r="D714" s="251"/>
      <c r="E714" s="252"/>
      <c r="F714" s="253"/>
      <c r="G714" s="253"/>
      <c r="H714" s="25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50"/>
      <c r="B715" s="251"/>
      <c r="C715" s="251"/>
      <c r="D715" s="251"/>
      <c r="E715" s="252"/>
      <c r="F715" s="253"/>
      <c r="G715" s="253"/>
      <c r="H715" s="25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50"/>
      <c r="B716" s="251"/>
      <c r="C716" s="251"/>
      <c r="D716" s="251"/>
      <c r="E716" s="252"/>
      <c r="F716" s="253"/>
      <c r="G716" s="253"/>
      <c r="H716" s="25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50"/>
      <c r="B717" s="251"/>
      <c r="C717" s="251"/>
      <c r="D717" s="251"/>
      <c r="E717" s="252"/>
      <c r="F717" s="253"/>
      <c r="G717" s="253"/>
      <c r="H717" s="25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50"/>
      <c r="B718" s="251"/>
      <c r="C718" s="251"/>
      <c r="D718" s="251"/>
      <c r="E718" s="252"/>
      <c r="F718" s="253"/>
      <c r="G718" s="253"/>
      <c r="H718" s="25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50"/>
      <c r="B719" s="251"/>
      <c r="C719" s="251"/>
      <c r="D719" s="251"/>
      <c r="E719" s="252"/>
      <c r="F719" s="253"/>
      <c r="G719" s="253"/>
      <c r="H719" s="25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50"/>
      <c r="B720" s="251"/>
      <c r="C720" s="251"/>
      <c r="D720" s="251"/>
      <c r="E720" s="252"/>
      <c r="F720" s="253"/>
      <c r="G720" s="253"/>
      <c r="H720" s="25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50"/>
      <c r="B721" s="251"/>
      <c r="C721" s="251"/>
      <c r="D721" s="251"/>
      <c r="E721" s="252"/>
      <c r="F721" s="253"/>
      <c r="G721" s="253"/>
      <c r="H721" s="25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50"/>
      <c r="B722" s="251"/>
      <c r="C722" s="251"/>
      <c r="D722" s="251"/>
      <c r="E722" s="252"/>
      <c r="F722" s="253"/>
      <c r="G722" s="253"/>
      <c r="H722" s="25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50"/>
      <c r="B723" s="251"/>
      <c r="C723" s="251"/>
      <c r="D723" s="251"/>
      <c r="E723" s="252"/>
      <c r="F723" s="253"/>
      <c r="G723" s="253"/>
      <c r="H723" s="25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50"/>
      <c r="B724" s="251"/>
      <c r="C724" s="251"/>
      <c r="D724" s="251"/>
      <c r="E724" s="252"/>
      <c r="F724" s="253"/>
      <c r="G724" s="253"/>
      <c r="H724" s="25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50"/>
      <c r="B725" s="251"/>
      <c r="C725" s="251"/>
      <c r="D725" s="251"/>
      <c r="E725" s="252"/>
      <c r="F725" s="253"/>
      <c r="G725" s="253"/>
      <c r="H725" s="25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50"/>
      <c r="B726" s="251"/>
      <c r="C726" s="251"/>
      <c r="D726" s="251"/>
      <c r="E726" s="252"/>
      <c r="F726" s="253"/>
      <c r="G726" s="253"/>
      <c r="H726" s="25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50"/>
      <c r="B727" s="251"/>
      <c r="C727" s="251"/>
      <c r="D727" s="251"/>
      <c r="E727" s="252"/>
      <c r="F727" s="253"/>
      <c r="G727" s="253"/>
      <c r="H727" s="25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50"/>
      <c r="B728" s="251"/>
      <c r="C728" s="251"/>
      <c r="D728" s="251"/>
      <c r="E728" s="252"/>
      <c r="F728" s="253"/>
      <c r="G728" s="253"/>
      <c r="H728" s="25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50"/>
      <c r="B729" s="251"/>
      <c r="C729" s="251"/>
      <c r="D729" s="251"/>
      <c r="E729" s="252"/>
      <c r="F729" s="253"/>
      <c r="G729" s="253"/>
      <c r="H729" s="25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50"/>
      <c r="B730" s="251"/>
      <c r="C730" s="251"/>
      <c r="D730" s="251"/>
      <c r="E730" s="252"/>
      <c r="F730" s="253"/>
      <c r="G730" s="253"/>
      <c r="H730" s="25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50"/>
      <c r="B731" s="251"/>
      <c r="C731" s="251"/>
      <c r="D731" s="251"/>
      <c r="E731" s="252"/>
      <c r="F731" s="253"/>
      <c r="G731" s="253"/>
      <c r="H731" s="25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50"/>
      <c r="B732" s="251"/>
      <c r="C732" s="251"/>
      <c r="D732" s="251"/>
      <c r="E732" s="252"/>
      <c r="F732" s="253"/>
      <c r="G732" s="253"/>
      <c r="H732" s="25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50"/>
      <c r="B733" s="251"/>
      <c r="C733" s="251"/>
      <c r="D733" s="251"/>
      <c r="E733" s="252"/>
      <c r="F733" s="253"/>
      <c r="G733" s="253"/>
      <c r="H733" s="25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50"/>
      <c r="B734" s="251"/>
      <c r="C734" s="251"/>
      <c r="D734" s="251"/>
      <c r="E734" s="252"/>
      <c r="F734" s="253"/>
      <c r="G734" s="253"/>
      <c r="H734" s="25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50"/>
      <c r="B735" s="251"/>
      <c r="C735" s="251"/>
      <c r="D735" s="251"/>
      <c r="E735" s="252"/>
      <c r="F735" s="253"/>
      <c r="G735" s="253"/>
      <c r="H735" s="25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50"/>
      <c r="B736" s="251"/>
      <c r="C736" s="251"/>
      <c r="D736" s="251"/>
      <c r="E736" s="252"/>
      <c r="F736" s="253"/>
      <c r="G736" s="253"/>
      <c r="H736" s="25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50"/>
      <c r="B737" s="251"/>
      <c r="C737" s="251"/>
      <c r="D737" s="251"/>
      <c r="E737" s="252"/>
      <c r="F737" s="253"/>
      <c r="G737" s="253"/>
      <c r="H737" s="25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50"/>
      <c r="B738" s="251"/>
      <c r="C738" s="251"/>
      <c r="D738" s="251"/>
      <c r="E738" s="252"/>
      <c r="F738" s="253"/>
      <c r="G738" s="253"/>
      <c r="H738" s="25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50"/>
      <c r="B739" s="251"/>
      <c r="C739" s="251"/>
      <c r="D739" s="251"/>
      <c r="E739" s="252"/>
      <c r="F739" s="253"/>
      <c r="G739" s="253"/>
      <c r="H739" s="25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50"/>
      <c r="B740" s="251"/>
      <c r="C740" s="251"/>
      <c r="D740" s="251"/>
      <c r="E740" s="252"/>
      <c r="F740" s="253"/>
      <c r="G740" s="253"/>
      <c r="H740" s="25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50"/>
      <c r="B741" s="251"/>
      <c r="C741" s="251"/>
      <c r="D741" s="251"/>
      <c r="E741" s="252"/>
      <c r="F741" s="253"/>
      <c r="G741" s="253"/>
      <c r="H741" s="25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50"/>
      <c r="B742" s="251"/>
      <c r="C742" s="251"/>
      <c r="D742" s="251"/>
      <c r="E742" s="252"/>
      <c r="F742" s="253"/>
      <c r="G742" s="253"/>
      <c r="H742" s="25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50"/>
      <c r="B743" s="251"/>
      <c r="C743" s="251"/>
      <c r="D743" s="251"/>
      <c r="E743" s="252"/>
      <c r="F743" s="253"/>
      <c r="G743" s="253"/>
      <c r="H743" s="25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50"/>
      <c r="B744" s="251"/>
      <c r="C744" s="251"/>
      <c r="D744" s="251"/>
      <c r="E744" s="252"/>
      <c r="F744" s="253"/>
      <c r="G744" s="253"/>
      <c r="H744" s="25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50"/>
      <c r="B745" s="251"/>
      <c r="C745" s="251"/>
      <c r="D745" s="251"/>
      <c r="E745" s="252"/>
      <c r="F745" s="253"/>
      <c r="G745" s="253"/>
      <c r="H745" s="25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50"/>
      <c r="B746" s="251"/>
      <c r="C746" s="251"/>
      <c r="D746" s="251"/>
      <c r="E746" s="252"/>
      <c r="F746" s="253"/>
      <c r="G746" s="253"/>
      <c r="H746" s="25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50"/>
      <c r="B747" s="251"/>
      <c r="C747" s="251"/>
      <c r="D747" s="251"/>
      <c r="E747" s="252"/>
      <c r="F747" s="253"/>
      <c r="G747" s="253"/>
      <c r="H747" s="25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50"/>
      <c r="B748" s="251"/>
      <c r="C748" s="251"/>
      <c r="D748" s="251"/>
      <c r="E748" s="252"/>
      <c r="F748" s="253"/>
      <c r="G748" s="253"/>
      <c r="H748" s="25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50"/>
      <c r="B749" s="251"/>
      <c r="C749" s="251"/>
      <c r="D749" s="251"/>
      <c r="E749" s="252"/>
      <c r="F749" s="253"/>
      <c r="G749" s="253"/>
      <c r="H749" s="25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50"/>
      <c r="B750" s="251"/>
      <c r="C750" s="251"/>
      <c r="D750" s="251"/>
      <c r="E750" s="252"/>
      <c r="F750" s="253"/>
      <c r="G750" s="253"/>
      <c r="H750" s="25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50"/>
      <c r="B751" s="251"/>
      <c r="C751" s="251"/>
      <c r="D751" s="251"/>
      <c r="E751" s="252"/>
      <c r="F751" s="253"/>
      <c r="G751" s="253"/>
      <c r="H751" s="25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50"/>
      <c r="B752" s="251"/>
      <c r="C752" s="251"/>
      <c r="D752" s="251"/>
      <c r="E752" s="252"/>
      <c r="F752" s="253"/>
      <c r="G752" s="253"/>
      <c r="H752" s="25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50"/>
      <c r="B753" s="251"/>
      <c r="C753" s="251"/>
      <c r="D753" s="251"/>
      <c r="E753" s="252"/>
      <c r="F753" s="253"/>
      <c r="G753" s="253"/>
      <c r="H753" s="25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50"/>
      <c r="B754" s="251"/>
      <c r="C754" s="251"/>
      <c r="D754" s="251"/>
      <c r="E754" s="252"/>
      <c r="F754" s="253"/>
      <c r="G754" s="253"/>
      <c r="H754" s="25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50"/>
      <c r="B755" s="251"/>
      <c r="C755" s="251"/>
      <c r="D755" s="251"/>
      <c r="E755" s="252"/>
      <c r="F755" s="253"/>
      <c r="G755" s="253"/>
      <c r="H755" s="25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50"/>
      <c r="B756" s="251"/>
      <c r="C756" s="251"/>
      <c r="D756" s="251"/>
      <c r="E756" s="252"/>
      <c r="F756" s="253"/>
      <c r="G756" s="253"/>
      <c r="H756" s="25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50"/>
      <c r="B757" s="251"/>
      <c r="C757" s="251"/>
      <c r="D757" s="251"/>
      <c r="E757" s="252"/>
      <c r="F757" s="253"/>
      <c r="G757" s="253"/>
      <c r="H757" s="25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50"/>
      <c r="B758" s="251"/>
      <c r="C758" s="251"/>
      <c r="D758" s="251"/>
      <c r="E758" s="252"/>
      <c r="F758" s="253"/>
      <c r="G758" s="253"/>
      <c r="H758" s="25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50"/>
      <c r="B759" s="251"/>
      <c r="C759" s="251"/>
      <c r="D759" s="251"/>
      <c r="E759" s="252"/>
      <c r="F759" s="253"/>
      <c r="G759" s="253"/>
      <c r="H759" s="25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50"/>
      <c r="B760" s="251"/>
      <c r="C760" s="251"/>
      <c r="D760" s="251"/>
      <c r="E760" s="252"/>
      <c r="F760" s="253"/>
      <c r="G760" s="253"/>
      <c r="H760" s="25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50"/>
      <c r="B761" s="251"/>
      <c r="C761" s="251"/>
      <c r="D761" s="251"/>
      <c r="E761" s="252"/>
      <c r="F761" s="253"/>
      <c r="G761" s="253"/>
      <c r="H761" s="25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50"/>
      <c r="B762" s="251"/>
      <c r="C762" s="251"/>
      <c r="D762" s="251"/>
      <c r="E762" s="252"/>
      <c r="F762" s="253"/>
      <c r="G762" s="253"/>
      <c r="H762" s="25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50"/>
      <c r="B763" s="251"/>
      <c r="C763" s="251"/>
      <c r="D763" s="251"/>
      <c r="E763" s="252"/>
      <c r="F763" s="253"/>
      <c r="G763" s="253"/>
      <c r="H763" s="25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50"/>
      <c r="B764" s="251"/>
      <c r="C764" s="251"/>
      <c r="D764" s="251"/>
      <c r="E764" s="252"/>
      <c r="F764" s="253"/>
      <c r="G764" s="253"/>
      <c r="H764" s="25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50"/>
      <c r="B765" s="251"/>
      <c r="C765" s="251"/>
      <c r="D765" s="251"/>
      <c r="E765" s="252"/>
      <c r="F765" s="253"/>
      <c r="G765" s="253"/>
      <c r="H765" s="25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50"/>
      <c r="B766" s="251"/>
      <c r="C766" s="251"/>
      <c r="D766" s="251"/>
      <c r="E766" s="252"/>
      <c r="F766" s="253"/>
      <c r="G766" s="253"/>
      <c r="H766" s="25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50"/>
      <c r="B767" s="251"/>
      <c r="C767" s="251"/>
      <c r="D767" s="251"/>
      <c r="E767" s="252"/>
      <c r="F767" s="253"/>
      <c r="G767" s="253"/>
      <c r="H767" s="25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50"/>
      <c r="B768" s="251"/>
      <c r="C768" s="251"/>
      <c r="D768" s="251"/>
      <c r="E768" s="252"/>
      <c r="F768" s="253"/>
      <c r="G768" s="253"/>
      <c r="H768" s="25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50"/>
      <c r="B769" s="251"/>
      <c r="C769" s="251"/>
      <c r="D769" s="251"/>
      <c r="E769" s="252"/>
      <c r="F769" s="253"/>
      <c r="G769" s="253"/>
      <c r="H769" s="25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50"/>
      <c r="B770" s="251"/>
      <c r="C770" s="251"/>
      <c r="D770" s="251"/>
      <c r="E770" s="252"/>
      <c r="F770" s="253"/>
      <c r="G770" s="253"/>
      <c r="H770" s="25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50"/>
      <c r="B771" s="251"/>
      <c r="C771" s="251"/>
      <c r="D771" s="251"/>
      <c r="E771" s="252"/>
      <c r="F771" s="253"/>
      <c r="G771" s="253"/>
      <c r="H771" s="25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50"/>
      <c r="B772" s="251"/>
      <c r="C772" s="251"/>
      <c r="D772" s="251"/>
      <c r="E772" s="252"/>
      <c r="F772" s="253"/>
      <c r="G772" s="253"/>
      <c r="H772" s="25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50"/>
      <c r="B773" s="251"/>
      <c r="C773" s="251"/>
      <c r="D773" s="251"/>
      <c r="E773" s="252"/>
      <c r="F773" s="253"/>
      <c r="G773" s="253"/>
      <c r="H773" s="25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50"/>
      <c r="B774" s="251"/>
      <c r="C774" s="251"/>
      <c r="D774" s="251"/>
      <c r="E774" s="252"/>
      <c r="F774" s="253"/>
      <c r="G774" s="253"/>
      <c r="H774" s="25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50"/>
      <c r="B775" s="251"/>
      <c r="C775" s="251"/>
      <c r="D775" s="251"/>
      <c r="E775" s="252"/>
      <c r="F775" s="253"/>
      <c r="G775" s="253"/>
      <c r="H775" s="25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50"/>
      <c r="B776" s="251"/>
      <c r="C776" s="251"/>
      <c r="D776" s="251"/>
      <c r="E776" s="252"/>
      <c r="F776" s="253"/>
      <c r="G776" s="253"/>
      <c r="H776" s="25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50"/>
      <c r="B777" s="251"/>
      <c r="C777" s="251"/>
      <c r="D777" s="251"/>
      <c r="E777" s="252"/>
      <c r="F777" s="253"/>
      <c r="G777" s="253"/>
      <c r="H777" s="25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50"/>
      <c r="B778" s="251"/>
      <c r="C778" s="251"/>
      <c r="D778" s="251"/>
      <c r="E778" s="252"/>
      <c r="F778" s="253"/>
      <c r="G778" s="253"/>
      <c r="H778" s="25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50"/>
      <c r="B779" s="251"/>
      <c r="C779" s="251"/>
      <c r="D779" s="251"/>
      <c r="E779" s="252"/>
      <c r="F779" s="253"/>
      <c r="G779" s="253"/>
      <c r="H779" s="25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50"/>
      <c r="B780" s="251"/>
      <c r="C780" s="251"/>
      <c r="D780" s="251"/>
      <c r="E780" s="252"/>
      <c r="F780" s="253"/>
      <c r="G780" s="253"/>
      <c r="H780" s="25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50"/>
      <c r="B781" s="251"/>
      <c r="C781" s="251"/>
      <c r="D781" s="251"/>
      <c r="E781" s="252"/>
      <c r="F781" s="253"/>
      <c r="G781" s="253"/>
      <c r="H781" s="25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50"/>
      <c r="B782" s="251"/>
      <c r="C782" s="251"/>
      <c r="D782" s="251"/>
      <c r="E782" s="252"/>
      <c r="F782" s="253"/>
      <c r="G782" s="253"/>
      <c r="H782" s="25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50"/>
      <c r="B783" s="251"/>
      <c r="C783" s="251"/>
      <c r="D783" s="251"/>
      <c r="E783" s="252"/>
      <c r="F783" s="253"/>
      <c r="G783" s="253"/>
      <c r="H783" s="25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50"/>
      <c r="B784" s="251"/>
      <c r="C784" s="251"/>
      <c r="D784" s="251"/>
      <c r="E784" s="252"/>
      <c r="F784" s="253"/>
      <c r="G784" s="253"/>
      <c r="H784" s="25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50"/>
      <c r="B785" s="251"/>
      <c r="C785" s="251"/>
      <c r="D785" s="251"/>
      <c r="E785" s="252"/>
      <c r="F785" s="253"/>
      <c r="G785" s="253"/>
      <c r="H785" s="25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50"/>
      <c r="B786" s="251"/>
      <c r="C786" s="251"/>
      <c r="D786" s="251"/>
      <c r="E786" s="252"/>
      <c r="F786" s="253"/>
      <c r="G786" s="253"/>
      <c r="H786" s="25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50"/>
      <c r="B787" s="251"/>
      <c r="C787" s="251"/>
      <c r="D787" s="251"/>
      <c r="E787" s="252"/>
      <c r="F787" s="253"/>
      <c r="G787" s="253"/>
      <c r="H787" s="25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50"/>
      <c r="B788" s="251"/>
      <c r="C788" s="251"/>
      <c r="D788" s="251"/>
      <c r="E788" s="252"/>
      <c r="F788" s="253"/>
      <c r="G788" s="253"/>
      <c r="H788" s="25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50"/>
      <c r="B789" s="251"/>
      <c r="C789" s="251"/>
      <c r="D789" s="251"/>
      <c r="E789" s="252"/>
      <c r="F789" s="253"/>
      <c r="G789" s="253"/>
      <c r="H789" s="25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50"/>
      <c r="B790" s="251"/>
      <c r="C790" s="251"/>
      <c r="D790" s="251"/>
      <c r="E790" s="252"/>
      <c r="F790" s="253"/>
      <c r="G790" s="253"/>
      <c r="H790" s="25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50"/>
      <c r="B791" s="251"/>
      <c r="C791" s="251"/>
      <c r="D791" s="251"/>
      <c r="E791" s="252"/>
      <c r="F791" s="253"/>
      <c r="G791" s="253"/>
      <c r="H791" s="25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50"/>
      <c r="B792" s="251"/>
      <c r="C792" s="251"/>
      <c r="D792" s="251"/>
      <c r="E792" s="252"/>
      <c r="F792" s="253"/>
      <c r="G792" s="253"/>
      <c r="H792" s="25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50"/>
      <c r="B793" s="251"/>
      <c r="C793" s="251"/>
      <c r="D793" s="251"/>
      <c r="E793" s="252"/>
      <c r="F793" s="253"/>
      <c r="G793" s="253"/>
      <c r="H793" s="25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50"/>
      <c r="B794" s="251"/>
      <c r="C794" s="251"/>
      <c r="D794" s="251"/>
      <c r="E794" s="252"/>
      <c r="F794" s="253"/>
      <c r="G794" s="253"/>
      <c r="H794" s="25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50"/>
      <c r="B795" s="251"/>
      <c r="C795" s="251"/>
      <c r="D795" s="251"/>
      <c r="E795" s="252"/>
      <c r="F795" s="253"/>
      <c r="G795" s="253"/>
      <c r="H795" s="25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50"/>
      <c r="B796" s="251"/>
      <c r="C796" s="251"/>
      <c r="D796" s="251"/>
      <c r="E796" s="252"/>
      <c r="F796" s="253"/>
      <c r="G796" s="253"/>
      <c r="H796" s="25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50"/>
      <c r="B797" s="251"/>
      <c r="C797" s="251"/>
      <c r="D797" s="251"/>
      <c r="E797" s="252"/>
      <c r="F797" s="253"/>
      <c r="G797" s="253"/>
      <c r="H797" s="25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50"/>
      <c r="B798" s="251"/>
      <c r="C798" s="251"/>
      <c r="D798" s="251"/>
      <c r="E798" s="252"/>
      <c r="F798" s="253"/>
      <c r="G798" s="253"/>
      <c r="H798" s="25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50"/>
      <c r="B799" s="251"/>
      <c r="C799" s="251"/>
      <c r="D799" s="251"/>
      <c r="E799" s="252"/>
      <c r="F799" s="253"/>
      <c r="G799" s="253"/>
      <c r="H799" s="25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50"/>
      <c r="B800" s="251"/>
      <c r="C800" s="251"/>
      <c r="D800" s="251"/>
      <c r="E800" s="252"/>
      <c r="F800" s="253"/>
      <c r="G800" s="253"/>
      <c r="H800" s="25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50"/>
      <c r="B801" s="251"/>
      <c r="C801" s="251"/>
      <c r="D801" s="251"/>
      <c r="E801" s="252"/>
      <c r="F801" s="253"/>
      <c r="G801" s="253"/>
      <c r="H801" s="25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50"/>
      <c r="B802" s="251"/>
      <c r="C802" s="251"/>
      <c r="D802" s="251"/>
      <c r="E802" s="252"/>
      <c r="F802" s="253"/>
      <c r="G802" s="253"/>
      <c r="H802" s="25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50"/>
      <c r="B803" s="251"/>
      <c r="C803" s="251"/>
      <c r="D803" s="251"/>
      <c r="E803" s="252"/>
      <c r="F803" s="253"/>
      <c r="G803" s="253"/>
      <c r="H803" s="25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50"/>
      <c r="B804" s="251"/>
      <c r="C804" s="251"/>
      <c r="D804" s="251"/>
      <c r="E804" s="252"/>
      <c r="F804" s="253"/>
      <c r="G804" s="253"/>
      <c r="H804" s="25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50"/>
      <c r="B805" s="251"/>
      <c r="C805" s="251"/>
      <c r="D805" s="251"/>
      <c r="E805" s="252"/>
      <c r="F805" s="253"/>
      <c r="G805" s="253"/>
      <c r="H805" s="25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50"/>
      <c r="B806" s="251"/>
      <c r="C806" s="251"/>
      <c r="D806" s="251"/>
      <c r="E806" s="252"/>
      <c r="F806" s="253"/>
      <c r="G806" s="253"/>
      <c r="H806" s="25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50"/>
      <c r="B807" s="251"/>
      <c r="C807" s="251"/>
      <c r="D807" s="251"/>
      <c r="E807" s="252"/>
      <c r="F807" s="253"/>
      <c r="G807" s="253"/>
      <c r="H807" s="25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50"/>
      <c r="B808" s="251"/>
      <c r="C808" s="251"/>
      <c r="D808" s="251"/>
      <c r="E808" s="252"/>
      <c r="F808" s="253"/>
      <c r="G808" s="253"/>
      <c r="H808" s="25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50"/>
      <c r="B809" s="251"/>
      <c r="C809" s="251"/>
      <c r="D809" s="251"/>
      <c r="E809" s="252"/>
      <c r="F809" s="253"/>
      <c r="G809" s="253"/>
      <c r="H809" s="25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50"/>
      <c r="B810" s="251"/>
      <c r="C810" s="251"/>
      <c r="D810" s="251"/>
      <c r="E810" s="252"/>
      <c r="F810" s="253"/>
      <c r="G810" s="253"/>
      <c r="H810" s="25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50"/>
      <c r="B811" s="251"/>
      <c r="C811" s="251"/>
      <c r="D811" s="251"/>
      <c r="E811" s="252"/>
      <c r="F811" s="253"/>
      <c r="G811" s="253"/>
      <c r="H811" s="25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50"/>
      <c r="B812" s="251"/>
      <c r="C812" s="251"/>
      <c r="D812" s="251"/>
      <c r="E812" s="252"/>
      <c r="F812" s="253"/>
      <c r="G812" s="253"/>
      <c r="H812" s="25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50"/>
      <c r="B813" s="251"/>
      <c r="C813" s="251"/>
      <c r="D813" s="251"/>
      <c r="E813" s="252"/>
      <c r="F813" s="253"/>
      <c r="G813" s="253"/>
      <c r="H813" s="25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50"/>
      <c r="B814" s="251"/>
      <c r="C814" s="251"/>
      <c r="D814" s="251"/>
      <c r="E814" s="252"/>
      <c r="F814" s="253"/>
      <c r="G814" s="253"/>
      <c r="H814" s="25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50"/>
      <c r="B815" s="251"/>
      <c r="C815" s="251"/>
      <c r="D815" s="251"/>
      <c r="E815" s="252"/>
      <c r="F815" s="253"/>
      <c r="G815" s="253"/>
      <c r="H815" s="25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50"/>
      <c r="B816" s="251"/>
      <c r="C816" s="251"/>
      <c r="D816" s="251"/>
      <c r="E816" s="252"/>
      <c r="F816" s="253"/>
      <c r="G816" s="253"/>
      <c r="H816" s="25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50"/>
      <c r="B817" s="251"/>
      <c r="C817" s="251"/>
      <c r="D817" s="251"/>
      <c r="E817" s="252"/>
      <c r="F817" s="253"/>
      <c r="G817" s="253"/>
      <c r="H817" s="25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50"/>
      <c r="B818" s="251"/>
      <c r="C818" s="251"/>
      <c r="D818" s="251"/>
      <c r="E818" s="252"/>
      <c r="F818" s="253"/>
      <c r="G818" s="253"/>
      <c r="H818" s="25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50"/>
      <c r="B819" s="251"/>
      <c r="C819" s="251"/>
      <c r="D819" s="251"/>
      <c r="E819" s="252"/>
      <c r="F819" s="253"/>
      <c r="G819" s="253"/>
      <c r="H819" s="25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50"/>
      <c r="B820" s="251"/>
      <c r="C820" s="251"/>
      <c r="D820" s="251"/>
      <c r="E820" s="252"/>
      <c r="F820" s="253"/>
      <c r="G820" s="253"/>
      <c r="H820" s="25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50"/>
      <c r="B821" s="251"/>
      <c r="C821" s="251"/>
      <c r="D821" s="251"/>
      <c r="E821" s="252"/>
      <c r="F821" s="253"/>
      <c r="G821" s="253"/>
      <c r="H821" s="25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50"/>
      <c r="B822" s="251"/>
      <c r="C822" s="251"/>
      <c r="D822" s="251"/>
      <c r="E822" s="252"/>
      <c r="F822" s="253"/>
      <c r="G822" s="253"/>
      <c r="H822" s="25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50"/>
      <c r="B823" s="251"/>
      <c r="C823" s="251"/>
      <c r="D823" s="251"/>
      <c r="E823" s="252"/>
      <c r="F823" s="253"/>
      <c r="G823" s="253"/>
      <c r="H823" s="25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50"/>
      <c r="B824" s="251"/>
      <c r="C824" s="251"/>
      <c r="D824" s="251"/>
      <c r="E824" s="252"/>
      <c r="F824" s="253"/>
      <c r="G824" s="253"/>
      <c r="H824" s="25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50"/>
      <c r="B825" s="251"/>
      <c r="C825" s="251"/>
      <c r="D825" s="251"/>
      <c r="E825" s="252"/>
      <c r="F825" s="253"/>
      <c r="G825" s="253"/>
      <c r="H825" s="25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50"/>
      <c r="B826" s="251"/>
      <c r="C826" s="251"/>
      <c r="D826" s="251"/>
      <c r="E826" s="252"/>
      <c r="F826" s="253"/>
      <c r="G826" s="253"/>
      <c r="H826" s="25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50"/>
      <c r="B827" s="251"/>
      <c r="C827" s="251"/>
      <c r="D827" s="251"/>
      <c r="E827" s="252"/>
      <c r="F827" s="253"/>
      <c r="G827" s="253"/>
      <c r="H827" s="25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50"/>
      <c r="B828" s="251"/>
      <c r="C828" s="251"/>
      <c r="D828" s="251"/>
      <c r="E828" s="252"/>
      <c r="F828" s="253"/>
      <c r="G828" s="253"/>
      <c r="H828" s="25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50"/>
      <c r="B829" s="251"/>
      <c r="C829" s="251"/>
      <c r="D829" s="251"/>
      <c r="E829" s="252"/>
      <c r="F829" s="253"/>
      <c r="G829" s="253"/>
      <c r="H829" s="25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50"/>
      <c r="B830" s="251"/>
      <c r="C830" s="251"/>
      <c r="D830" s="251"/>
      <c r="E830" s="252"/>
      <c r="F830" s="253"/>
      <c r="G830" s="253"/>
      <c r="H830" s="25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50"/>
      <c r="B831" s="251"/>
      <c r="C831" s="251"/>
      <c r="D831" s="251"/>
      <c r="E831" s="252"/>
      <c r="F831" s="253"/>
      <c r="G831" s="253"/>
      <c r="H831" s="25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50"/>
      <c r="B832" s="251"/>
      <c r="C832" s="251"/>
      <c r="D832" s="251"/>
      <c r="E832" s="252"/>
      <c r="F832" s="253"/>
      <c r="G832" s="253"/>
      <c r="H832" s="25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50"/>
      <c r="B833" s="251"/>
      <c r="C833" s="251"/>
      <c r="D833" s="251"/>
      <c r="E833" s="252"/>
      <c r="F833" s="253"/>
      <c r="G833" s="253"/>
      <c r="H833" s="25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50"/>
      <c r="B834" s="251"/>
      <c r="C834" s="251"/>
      <c r="D834" s="251"/>
      <c r="E834" s="252"/>
      <c r="F834" s="253"/>
      <c r="G834" s="253"/>
      <c r="H834" s="25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50"/>
      <c r="B835" s="251"/>
      <c r="C835" s="251"/>
      <c r="D835" s="251"/>
      <c r="E835" s="252"/>
      <c r="F835" s="253"/>
      <c r="G835" s="253"/>
      <c r="H835" s="25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50"/>
      <c r="B836" s="251"/>
      <c r="C836" s="251"/>
      <c r="D836" s="251"/>
      <c r="E836" s="252"/>
      <c r="F836" s="253"/>
      <c r="G836" s="253"/>
      <c r="H836" s="25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50"/>
      <c r="B837" s="251"/>
      <c r="C837" s="251"/>
      <c r="D837" s="251"/>
      <c r="E837" s="252"/>
      <c r="F837" s="253"/>
      <c r="G837" s="253"/>
      <c r="H837" s="25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50"/>
      <c r="B838" s="251"/>
      <c r="C838" s="251"/>
      <c r="D838" s="251"/>
      <c r="E838" s="252"/>
      <c r="F838" s="253"/>
      <c r="G838" s="253"/>
      <c r="H838" s="25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50"/>
      <c r="B839" s="251"/>
      <c r="C839" s="251"/>
      <c r="D839" s="251"/>
      <c r="E839" s="252"/>
      <c r="F839" s="253"/>
      <c r="G839" s="253"/>
      <c r="H839" s="25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50"/>
      <c r="B840" s="251"/>
      <c r="C840" s="251"/>
      <c r="D840" s="251"/>
      <c r="E840" s="252"/>
      <c r="F840" s="253"/>
      <c r="G840" s="253"/>
      <c r="H840" s="25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50"/>
      <c r="B841" s="251"/>
      <c r="C841" s="251"/>
      <c r="D841" s="251"/>
      <c r="E841" s="252"/>
      <c r="F841" s="253"/>
      <c r="G841" s="253"/>
      <c r="H841" s="25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50"/>
      <c r="B842" s="251"/>
      <c r="C842" s="251"/>
      <c r="D842" s="251"/>
      <c r="E842" s="252"/>
      <c r="F842" s="253"/>
      <c r="G842" s="253"/>
      <c r="H842" s="25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50"/>
      <c r="B843" s="251"/>
      <c r="C843" s="251"/>
      <c r="D843" s="251"/>
      <c r="E843" s="252"/>
      <c r="F843" s="253"/>
      <c r="G843" s="253"/>
      <c r="H843" s="25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50"/>
      <c r="B844" s="251"/>
      <c r="C844" s="251"/>
      <c r="D844" s="251"/>
      <c r="E844" s="252"/>
      <c r="F844" s="253"/>
      <c r="G844" s="253"/>
      <c r="H844" s="25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50"/>
      <c r="B845" s="251"/>
      <c r="C845" s="251"/>
      <c r="D845" s="251"/>
      <c r="E845" s="252"/>
      <c r="F845" s="253"/>
      <c r="G845" s="253"/>
      <c r="H845" s="25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50"/>
      <c r="B846" s="251"/>
      <c r="C846" s="251"/>
      <c r="D846" s="251"/>
      <c r="E846" s="252"/>
      <c r="F846" s="253"/>
      <c r="G846" s="253"/>
      <c r="H846" s="25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50"/>
      <c r="B847" s="251"/>
      <c r="C847" s="251"/>
      <c r="D847" s="251"/>
      <c r="E847" s="252"/>
      <c r="F847" s="253"/>
      <c r="G847" s="253"/>
      <c r="H847" s="25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50"/>
      <c r="B848" s="251"/>
      <c r="C848" s="251"/>
      <c r="D848" s="251"/>
      <c r="E848" s="252"/>
      <c r="F848" s="253"/>
      <c r="G848" s="253"/>
      <c r="H848" s="25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50"/>
      <c r="B849" s="251"/>
      <c r="C849" s="251"/>
      <c r="D849" s="251"/>
      <c r="E849" s="252"/>
      <c r="F849" s="253"/>
      <c r="G849" s="253"/>
      <c r="H849" s="25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50"/>
      <c r="B850" s="251"/>
      <c r="C850" s="251"/>
      <c r="D850" s="251"/>
      <c r="E850" s="252"/>
      <c r="F850" s="253"/>
      <c r="G850" s="253"/>
      <c r="H850" s="25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50"/>
      <c r="B851" s="251"/>
      <c r="C851" s="251"/>
      <c r="D851" s="251"/>
      <c r="E851" s="252"/>
      <c r="F851" s="253"/>
      <c r="G851" s="253"/>
      <c r="H851" s="25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50"/>
      <c r="B852" s="251"/>
      <c r="C852" s="251"/>
      <c r="D852" s="251"/>
      <c r="E852" s="252"/>
      <c r="F852" s="253"/>
      <c r="G852" s="253"/>
      <c r="H852" s="25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50"/>
      <c r="B853" s="251"/>
      <c r="C853" s="251"/>
      <c r="D853" s="251"/>
      <c r="E853" s="252"/>
      <c r="F853" s="253"/>
      <c r="G853" s="253"/>
      <c r="H853" s="25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50"/>
      <c r="B854" s="251"/>
      <c r="C854" s="251"/>
      <c r="D854" s="251"/>
      <c r="E854" s="252"/>
      <c r="F854" s="253"/>
      <c r="G854" s="253"/>
      <c r="H854" s="25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50"/>
      <c r="B855" s="251"/>
      <c r="C855" s="251"/>
      <c r="D855" s="251"/>
      <c r="E855" s="252"/>
      <c r="F855" s="253"/>
      <c r="G855" s="253"/>
      <c r="H855" s="25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50"/>
      <c r="B856" s="251"/>
      <c r="C856" s="251"/>
      <c r="D856" s="251"/>
      <c r="E856" s="252"/>
      <c r="F856" s="253"/>
      <c r="G856" s="253"/>
      <c r="H856" s="25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50"/>
      <c r="B857" s="251"/>
      <c r="C857" s="251"/>
      <c r="D857" s="251"/>
      <c r="E857" s="252"/>
      <c r="F857" s="253"/>
      <c r="G857" s="253"/>
      <c r="H857" s="25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50"/>
      <c r="B858" s="251"/>
      <c r="C858" s="251"/>
      <c r="D858" s="251"/>
      <c r="E858" s="252"/>
      <c r="F858" s="253"/>
      <c r="G858" s="253"/>
      <c r="H858" s="25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50"/>
      <c r="B859" s="251"/>
      <c r="C859" s="251"/>
      <c r="D859" s="251"/>
      <c r="E859" s="252"/>
      <c r="F859" s="253"/>
      <c r="G859" s="253"/>
      <c r="H859" s="25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50"/>
      <c r="B860" s="251"/>
      <c r="C860" s="251"/>
      <c r="D860" s="251"/>
      <c r="E860" s="252"/>
      <c r="F860" s="253"/>
      <c r="G860" s="253"/>
      <c r="H860" s="25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50"/>
      <c r="B861" s="251"/>
      <c r="C861" s="251"/>
      <c r="D861" s="251"/>
      <c r="E861" s="252"/>
      <c r="F861" s="253"/>
      <c r="G861" s="253"/>
      <c r="H861" s="25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50"/>
      <c r="B862" s="251"/>
      <c r="C862" s="251"/>
      <c r="D862" s="251"/>
      <c r="E862" s="252"/>
      <c r="F862" s="253"/>
      <c r="G862" s="253"/>
      <c r="H862" s="25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50"/>
      <c r="B863" s="251"/>
      <c r="C863" s="251"/>
      <c r="D863" s="251"/>
      <c r="E863" s="252"/>
      <c r="F863" s="253"/>
      <c r="G863" s="253"/>
      <c r="H863" s="25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50"/>
      <c r="B864" s="251"/>
      <c r="C864" s="251"/>
      <c r="D864" s="251"/>
      <c r="E864" s="252"/>
      <c r="F864" s="253"/>
      <c r="G864" s="253"/>
      <c r="H864" s="25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50"/>
      <c r="B865" s="251"/>
      <c r="C865" s="251"/>
      <c r="D865" s="251"/>
      <c r="E865" s="252"/>
      <c r="F865" s="253"/>
      <c r="G865" s="253"/>
      <c r="H865" s="25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50"/>
      <c r="B866" s="251"/>
      <c r="C866" s="251"/>
      <c r="D866" s="251"/>
      <c r="E866" s="252"/>
      <c r="F866" s="253"/>
      <c r="G866" s="253"/>
      <c r="H866" s="25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50"/>
      <c r="B867" s="251"/>
      <c r="C867" s="251"/>
      <c r="D867" s="251"/>
      <c r="E867" s="252"/>
      <c r="F867" s="253"/>
      <c r="G867" s="253"/>
      <c r="H867" s="25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50"/>
      <c r="B868" s="251"/>
      <c r="C868" s="251"/>
      <c r="D868" s="251"/>
      <c r="E868" s="252"/>
      <c r="F868" s="253"/>
      <c r="G868" s="253"/>
      <c r="H868" s="25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50"/>
      <c r="B869" s="251"/>
      <c r="C869" s="251"/>
      <c r="D869" s="251"/>
      <c r="E869" s="252"/>
      <c r="F869" s="253"/>
      <c r="G869" s="253"/>
      <c r="H869" s="25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50"/>
      <c r="B870" s="251"/>
      <c r="C870" s="251"/>
      <c r="D870" s="251"/>
      <c r="E870" s="252"/>
      <c r="F870" s="253"/>
      <c r="G870" s="253"/>
      <c r="H870" s="25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50"/>
      <c r="B871" s="251"/>
      <c r="C871" s="251"/>
      <c r="D871" s="251"/>
      <c r="E871" s="252"/>
      <c r="F871" s="253"/>
      <c r="G871" s="253"/>
      <c r="H871" s="25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50"/>
      <c r="B872" s="251"/>
      <c r="C872" s="251"/>
      <c r="D872" s="251"/>
      <c r="E872" s="252"/>
      <c r="F872" s="253"/>
      <c r="G872" s="253"/>
      <c r="H872" s="25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50"/>
      <c r="B873" s="251"/>
      <c r="C873" s="251"/>
      <c r="D873" s="251"/>
      <c r="E873" s="252"/>
      <c r="F873" s="253"/>
      <c r="G873" s="253"/>
      <c r="H873" s="25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50"/>
      <c r="B874" s="251"/>
      <c r="C874" s="251"/>
      <c r="D874" s="251"/>
      <c r="E874" s="252"/>
      <c r="F874" s="253"/>
      <c r="G874" s="253"/>
      <c r="H874" s="25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50"/>
      <c r="B875" s="251"/>
      <c r="C875" s="251"/>
      <c r="D875" s="251"/>
      <c r="E875" s="252"/>
      <c r="F875" s="253"/>
      <c r="G875" s="253"/>
      <c r="H875" s="25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50"/>
      <c r="B876" s="251"/>
      <c r="C876" s="251"/>
      <c r="D876" s="251"/>
      <c r="E876" s="252"/>
      <c r="F876" s="253"/>
      <c r="G876" s="253"/>
      <c r="H876" s="25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50"/>
      <c r="B877" s="251"/>
      <c r="C877" s="251"/>
      <c r="D877" s="251"/>
      <c r="E877" s="252"/>
      <c r="F877" s="253"/>
      <c r="G877" s="253"/>
      <c r="H877" s="25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50"/>
      <c r="B878" s="251"/>
      <c r="C878" s="251"/>
      <c r="D878" s="251"/>
      <c r="E878" s="252"/>
      <c r="F878" s="253"/>
      <c r="G878" s="253"/>
      <c r="H878" s="25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50"/>
      <c r="B879" s="251"/>
      <c r="C879" s="251"/>
      <c r="D879" s="251"/>
      <c r="E879" s="252"/>
      <c r="F879" s="253"/>
      <c r="G879" s="253"/>
      <c r="H879" s="25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50"/>
      <c r="B880" s="251"/>
      <c r="C880" s="251"/>
      <c r="D880" s="251"/>
      <c r="E880" s="252"/>
      <c r="F880" s="253"/>
      <c r="G880" s="253"/>
      <c r="H880" s="25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50"/>
      <c r="B881" s="251"/>
      <c r="C881" s="251"/>
      <c r="D881" s="251"/>
      <c r="E881" s="252"/>
      <c r="F881" s="253"/>
      <c r="G881" s="253"/>
      <c r="H881" s="25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50"/>
      <c r="B882" s="251"/>
      <c r="C882" s="251"/>
      <c r="D882" s="251"/>
      <c r="E882" s="252"/>
      <c r="F882" s="253"/>
      <c r="G882" s="253"/>
      <c r="H882" s="25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50"/>
      <c r="B883" s="251"/>
      <c r="C883" s="251"/>
      <c r="D883" s="251"/>
      <c r="E883" s="252"/>
      <c r="F883" s="253"/>
      <c r="G883" s="253"/>
      <c r="H883" s="25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50"/>
      <c r="B884" s="251"/>
      <c r="C884" s="251"/>
      <c r="D884" s="251"/>
      <c r="E884" s="252"/>
      <c r="F884" s="253"/>
      <c r="G884" s="253"/>
      <c r="H884" s="25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50"/>
      <c r="B885" s="251"/>
      <c r="C885" s="251"/>
      <c r="D885" s="251"/>
      <c r="E885" s="252"/>
      <c r="F885" s="253"/>
      <c r="G885" s="253"/>
      <c r="H885" s="25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50"/>
      <c r="B886" s="251"/>
      <c r="C886" s="251"/>
      <c r="D886" s="251"/>
      <c r="E886" s="252"/>
      <c r="F886" s="253"/>
      <c r="G886" s="253"/>
      <c r="H886" s="25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50"/>
      <c r="B887" s="251"/>
      <c r="C887" s="251"/>
      <c r="D887" s="251"/>
      <c r="E887" s="252"/>
      <c r="F887" s="253"/>
      <c r="G887" s="253"/>
      <c r="H887" s="25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50"/>
      <c r="B888" s="251"/>
      <c r="C888" s="251"/>
      <c r="D888" s="251"/>
      <c r="E888" s="252"/>
      <c r="F888" s="253"/>
      <c r="G888" s="253"/>
      <c r="H888" s="25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50"/>
      <c r="B889" s="251"/>
      <c r="C889" s="251"/>
      <c r="D889" s="251"/>
      <c r="E889" s="252"/>
      <c r="F889" s="253"/>
      <c r="G889" s="253"/>
      <c r="H889" s="25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50"/>
      <c r="B890" s="251"/>
      <c r="C890" s="251"/>
      <c r="D890" s="251"/>
      <c r="E890" s="252"/>
      <c r="F890" s="253"/>
      <c r="G890" s="253"/>
      <c r="H890" s="25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50"/>
      <c r="B891" s="251"/>
      <c r="C891" s="251"/>
      <c r="D891" s="251"/>
      <c r="E891" s="252"/>
      <c r="F891" s="253"/>
      <c r="G891" s="253"/>
      <c r="H891" s="25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50"/>
      <c r="B892" s="251"/>
      <c r="C892" s="251"/>
      <c r="D892" s="251"/>
      <c r="E892" s="252"/>
      <c r="F892" s="253"/>
      <c r="G892" s="253"/>
      <c r="H892" s="25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50"/>
      <c r="B893" s="251"/>
      <c r="C893" s="251"/>
      <c r="D893" s="251"/>
      <c r="E893" s="252"/>
      <c r="F893" s="253"/>
      <c r="G893" s="253"/>
      <c r="H893" s="25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50"/>
      <c r="B894" s="251"/>
      <c r="C894" s="251"/>
      <c r="D894" s="251"/>
      <c r="E894" s="252"/>
      <c r="F894" s="253"/>
      <c r="G894" s="253"/>
      <c r="H894" s="25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50"/>
      <c r="B895" s="251"/>
      <c r="C895" s="251"/>
      <c r="D895" s="251"/>
      <c r="E895" s="252"/>
      <c r="F895" s="253"/>
      <c r="G895" s="253"/>
      <c r="H895" s="25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50"/>
      <c r="B896" s="251"/>
      <c r="C896" s="251"/>
      <c r="D896" s="251"/>
      <c r="E896" s="252"/>
      <c r="F896" s="253"/>
      <c r="G896" s="253"/>
      <c r="H896" s="25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50"/>
      <c r="B897" s="251"/>
      <c r="C897" s="251"/>
      <c r="D897" s="251"/>
      <c r="E897" s="252"/>
      <c r="F897" s="253"/>
      <c r="G897" s="253"/>
      <c r="H897" s="25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50"/>
      <c r="B898" s="251"/>
      <c r="C898" s="251"/>
      <c r="D898" s="251"/>
      <c r="E898" s="252"/>
      <c r="F898" s="253"/>
      <c r="G898" s="253"/>
      <c r="H898" s="25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</sheetData>
  <mergeCells count="2">
    <mergeCell ref="A1:H1"/>
    <mergeCell ref="A8:C8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994"/>
  <sheetViews>
    <sheetView showGridLines="0" zoomScale="150" zoomScaleNormal="150" workbookViewId="0">
      <selection sqref="A1:H1"/>
    </sheetView>
  </sheetViews>
  <sheetFormatPr baseColWidth="10" defaultColWidth="16.75" defaultRowHeight="15" customHeight="1"/>
  <cols>
    <col min="1" max="1" width="4.75" customWidth="1"/>
    <col min="2" max="2" width="19" customWidth="1"/>
    <col min="3" max="3" width="58" customWidth="1"/>
    <col min="4" max="4" width="9.75" customWidth="1"/>
    <col min="5" max="6" width="13.25" customWidth="1"/>
    <col min="7" max="7" width="20.25" customWidth="1"/>
    <col min="8" max="8" width="16" customWidth="1"/>
    <col min="9" max="25" width="9.25" customWidth="1"/>
  </cols>
  <sheetData>
    <row r="1" spans="1:25" ht="27.75" customHeight="1">
      <c r="A1" s="392" t="s">
        <v>136</v>
      </c>
      <c r="B1" s="375"/>
      <c r="C1" s="375"/>
      <c r="D1" s="375"/>
      <c r="E1" s="375"/>
      <c r="F1" s="375"/>
      <c r="G1" s="375"/>
      <c r="H1" s="37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12.75" customHeight="1">
      <c r="A2" s="129" t="s">
        <v>137</v>
      </c>
      <c r="B2" s="134"/>
      <c r="C2" s="134"/>
      <c r="D2" s="134"/>
      <c r="E2" s="134"/>
      <c r="F2" s="134"/>
      <c r="G2" s="134"/>
      <c r="H2" s="1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2.75" customHeight="1">
      <c r="A3" s="153" t="s">
        <v>1362</v>
      </c>
      <c r="B3" s="134"/>
      <c r="C3" s="134"/>
      <c r="D3" s="134"/>
      <c r="E3" s="134"/>
      <c r="F3" s="134"/>
      <c r="G3" s="134"/>
      <c r="H3" s="1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3.5" customHeight="1">
      <c r="A4" s="157"/>
      <c r="B4" s="153"/>
      <c r="C4" s="157"/>
      <c r="D4" s="130"/>
      <c r="E4" s="130"/>
      <c r="F4" s="130"/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6.75" customHeight="1">
      <c r="A5" s="158"/>
      <c r="B5" s="159"/>
      <c r="C5" s="159"/>
      <c r="D5" s="159"/>
      <c r="E5" s="160"/>
      <c r="F5" s="161"/>
      <c r="G5" s="161"/>
      <c r="H5" s="16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2.75" customHeight="1">
      <c r="A6" s="134" t="s">
        <v>678</v>
      </c>
      <c r="B6" s="134"/>
      <c r="C6" s="134"/>
      <c r="D6" s="134"/>
      <c r="E6" s="134"/>
      <c r="F6" s="134"/>
      <c r="G6" s="134"/>
      <c r="H6" s="13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3.5" customHeight="1">
      <c r="A7" s="134" t="s">
        <v>140</v>
      </c>
      <c r="B7" s="134"/>
      <c r="C7" s="134"/>
      <c r="D7" s="134"/>
      <c r="E7" s="133" t="s">
        <v>141</v>
      </c>
      <c r="F7" s="134"/>
      <c r="G7" s="134"/>
      <c r="H7" s="13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3.5" customHeight="1">
      <c r="A8" s="393" t="s">
        <v>142</v>
      </c>
      <c r="B8" s="375"/>
      <c r="C8" s="375"/>
      <c r="D8" s="162"/>
      <c r="E8" s="134" t="s">
        <v>143</v>
      </c>
      <c r="F8" s="163"/>
      <c r="G8" s="163"/>
      <c r="H8" s="16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6.75" customHeight="1">
      <c r="A9" s="158"/>
      <c r="B9" s="158"/>
      <c r="C9" s="158"/>
      <c r="D9" s="158"/>
      <c r="E9" s="158"/>
      <c r="F9" s="158"/>
      <c r="G9" s="158"/>
      <c r="H9" s="15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28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165" t="s">
        <v>148</v>
      </c>
      <c r="F10" s="165" t="s">
        <v>149</v>
      </c>
      <c r="G10" s="165" t="s">
        <v>150</v>
      </c>
      <c r="H10" s="165" t="s">
        <v>151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2.75" hidden="1" customHeight="1">
      <c r="A11" s="165" t="s">
        <v>35</v>
      </c>
      <c r="B11" s="165" t="s">
        <v>42</v>
      </c>
      <c r="C11" s="165" t="s">
        <v>48</v>
      </c>
      <c r="D11" s="165" t="s">
        <v>54</v>
      </c>
      <c r="E11" s="165" t="s">
        <v>58</v>
      </c>
      <c r="F11" s="165" t="s">
        <v>62</v>
      </c>
      <c r="G11" s="165" t="s">
        <v>65</v>
      </c>
      <c r="H11" s="165" t="s">
        <v>38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3" customHeight="1">
      <c r="A12" s="158"/>
      <c r="B12" s="158"/>
      <c r="C12" s="158"/>
      <c r="D12" s="158"/>
      <c r="E12" s="158"/>
      <c r="F12" s="158"/>
      <c r="G12" s="158"/>
      <c r="H12" s="15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30.75" customHeight="1">
      <c r="A13" s="166"/>
      <c r="B13" s="167" t="s">
        <v>36</v>
      </c>
      <c r="C13" s="167" t="s">
        <v>152</v>
      </c>
      <c r="D13" s="167"/>
      <c r="E13" s="168"/>
      <c r="F13" s="169"/>
      <c r="G13" s="169">
        <f>G14+G29+G36+G52</f>
        <v>0</v>
      </c>
      <c r="H13" s="168">
        <v>232.85460638000001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28.5" customHeight="1">
      <c r="A14" s="172"/>
      <c r="B14" s="173" t="s">
        <v>35</v>
      </c>
      <c r="C14" s="173" t="s">
        <v>153</v>
      </c>
      <c r="D14" s="173"/>
      <c r="E14" s="174"/>
      <c r="F14" s="175"/>
      <c r="G14" s="175">
        <f>SUM(G15:G28)</f>
        <v>0</v>
      </c>
      <c r="H14" s="174">
        <v>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3.5" customHeight="1">
      <c r="A15" s="176">
        <v>4</v>
      </c>
      <c r="B15" s="177" t="s">
        <v>157</v>
      </c>
      <c r="C15" s="177" t="s">
        <v>1363</v>
      </c>
      <c r="D15" s="177" t="s">
        <v>156</v>
      </c>
      <c r="E15" s="178">
        <v>5</v>
      </c>
      <c r="F15" s="179"/>
      <c r="G15" s="179">
        <f t="shared" ref="G15:G28" si="0">E15*F15</f>
        <v>0</v>
      </c>
      <c r="H15" s="178">
        <v>0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3.5" customHeight="1">
      <c r="A16" s="176">
        <v>35</v>
      </c>
      <c r="B16" s="177" t="s">
        <v>157</v>
      </c>
      <c r="C16" s="177" t="s">
        <v>1364</v>
      </c>
      <c r="D16" s="177" t="s">
        <v>156</v>
      </c>
      <c r="E16" s="178">
        <v>42.335999999999999</v>
      </c>
      <c r="F16" s="179"/>
      <c r="G16" s="179">
        <f t="shared" si="0"/>
        <v>0</v>
      </c>
      <c r="H16" s="178"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3.5" customHeight="1">
      <c r="A17" s="176">
        <v>8</v>
      </c>
      <c r="B17" s="177" t="s">
        <v>1365</v>
      </c>
      <c r="C17" s="177" t="s">
        <v>1366</v>
      </c>
      <c r="D17" s="177" t="s">
        <v>156</v>
      </c>
      <c r="E17" s="178">
        <v>0.75</v>
      </c>
      <c r="F17" s="179"/>
      <c r="G17" s="179">
        <f t="shared" si="0"/>
        <v>0</v>
      </c>
      <c r="H17" s="178"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3.5" customHeight="1">
      <c r="A18" s="176">
        <v>9</v>
      </c>
      <c r="B18" s="177" t="s">
        <v>1367</v>
      </c>
      <c r="C18" s="177" t="s">
        <v>1368</v>
      </c>
      <c r="D18" s="177" t="s">
        <v>156</v>
      </c>
      <c r="E18" s="199">
        <v>40</v>
      </c>
      <c r="F18" s="179"/>
      <c r="G18" s="179">
        <f t="shared" si="0"/>
        <v>0</v>
      </c>
      <c r="H18" s="178"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3.5" customHeight="1">
      <c r="A19" s="176">
        <v>10</v>
      </c>
      <c r="B19" s="177" t="s">
        <v>1369</v>
      </c>
      <c r="C19" s="177" t="s">
        <v>1370</v>
      </c>
      <c r="D19" s="177" t="s">
        <v>156</v>
      </c>
      <c r="E19" s="178">
        <v>0.96</v>
      </c>
      <c r="F19" s="179"/>
      <c r="G19" s="179">
        <f t="shared" si="0"/>
        <v>0</v>
      </c>
      <c r="H19" s="178">
        <v>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3.5" customHeight="1">
      <c r="A20" s="176">
        <v>11</v>
      </c>
      <c r="B20" s="177" t="s">
        <v>1371</v>
      </c>
      <c r="C20" s="177" t="s">
        <v>1372</v>
      </c>
      <c r="D20" s="177" t="s">
        <v>156</v>
      </c>
      <c r="E20" s="178">
        <v>21.25</v>
      </c>
      <c r="F20" s="179"/>
      <c r="G20" s="179">
        <f t="shared" si="0"/>
        <v>0</v>
      </c>
      <c r="H20" s="178">
        <v>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3.5" customHeight="1">
      <c r="A21" s="176">
        <v>30</v>
      </c>
      <c r="B21" s="177" t="s">
        <v>1373</v>
      </c>
      <c r="C21" s="177" t="s">
        <v>1374</v>
      </c>
      <c r="D21" s="177" t="s">
        <v>156</v>
      </c>
      <c r="E21" s="178">
        <v>12</v>
      </c>
      <c r="F21" s="179"/>
      <c r="G21" s="179">
        <f t="shared" si="0"/>
        <v>0</v>
      </c>
      <c r="H21" s="178"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3.5" customHeight="1">
      <c r="A22" s="176">
        <v>36</v>
      </c>
      <c r="B22" s="177" t="s">
        <v>1375</v>
      </c>
      <c r="C22" s="177" t="s">
        <v>1376</v>
      </c>
      <c r="D22" s="177" t="s">
        <v>156</v>
      </c>
      <c r="E22" s="178">
        <v>0.54</v>
      </c>
      <c r="F22" s="179"/>
      <c r="G22" s="179">
        <f t="shared" si="0"/>
        <v>0</v>
      </c>
      <c r="H22" s="178">
        <v>0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24" customHeight="1">
      <c r="A23" s="176">
        <v>37</v>
      </c>
      <c r="B23" s="177" t="s">
        <v>1377</v>
      </c>
      <c r="C23" s="177" t="s">
        <v>1378</v>
      </c>
      <c r="D23" s="177" t="s">
        <v>156</v>
      </c>
      <c r="E23" s="178">
        <v>33.799999999999997</v>
      </c>
      <c r="F23" s="179"/>
      <c r="G23" s="179">
        <f t="shared" si="0"/>
        <v>0</v>
      </c>
      <c r="H23" s="178">
        <v>0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ht="13.5" customHeight="1">
      <c r="A24" s="176">
        <v>6</v>
      </c>
      <c r="B24" s="177" t="s">
        <v>159</v>
      </c>
      <c r="C24" s="177" t="s">
        <v>1379</v>
      </c>
      <c r="D24" s="177" t="s">
        <v>156</v>
      </c>
      <c r="E24" s="178">
        <v>41.21</v>
      </c>
      <c r="F24" s="179"/>
      <c r="G24" s="179">
        <f t="shared" si="0"/>
        <v>0</v>
      </c>
      <c r="H24" s="178">
        <v>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ht="13.5" customHeight="1">
      <c r="A25" s="176">
        <v>39</v>
      </c>
      <c r="B25" s="177" t="s">
        <v>159</v>
      </c>
      <c r="C25" s="177" t="s">
        <v>1379</v>
      </c>
      <c r="D25" s="177" t="s">
        <v>156</v>
      </c>
      <c r="E25" s="178">
        <v>59.776000000000003</v>
      </c>
      <c r="F25" s="179"/>
      <c r="G25" s="179">
        <f t="shared" si="0"/>
        <v>0</v>
      </c>
      <c r="H25" s="178"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13.5" customHeight="1">
      <c r="A26" s="176">
        <v>5</v>
      </c>
      <c r="B26" s="177" t="s">
        <v>1380</v>
      </c>
      <c r="C26" s="177" t="s">
        <v>1381</v>
      </c>
      <c r="D26" s="177" t="s">
        <v>156</v>
      </c>
      <c r="E26" s="178">
        <v>3.1629999999999998</v>
      </c>
      <c r="F26" s="179"/>
      <c r="G26" s="179">
        <f t="shared" si="0"/>
        <v>0</v>
      </c>
      <c r="H26" s="178">
        <v>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13.5" customHeight="1">
      <c r="A27" s="176">
        <v>38</v>
      </c>
      <c r="B27" s="177" t="s">
        <v>1380</v>
      </c>
      <c r="C27" s="177" t="s">
        <v>1381</v>
      </c>
      <c r="D27" s="177" t="s">
        <v>156</v>
      </c>
      <c r="E27" s="178">
        <v>16.899999999999999</v>
      </c>
      <c r="F27" s="179"/>
      <c r="G27" s="179">
        <f t="shared" si="0"/>
        <v>0</v>
      </c>
      <c r="H27" s="178">
        <v>0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ht="23.25" customHeight="1">
      <c r="A28" s="176">
        <v>38</v>
      </c>
      <c r="B28" s="177" t="s">
        <v>1382</v>
      </c>
      <c r="C28" s="193" t="s">
        <v>1383</v>
      </c>
      <c r="D28" s="193" t="s">
        <v>170</v>
      </c>
      <c r="E28" s="199">
        <v>8</v>
      </c>
      <c r="F28" s="195"/>
      <c r="G28" s="179">
        <f t="shared" si="0"/>
        <v>0</v>
      </c>
      <c r="H28" s="178"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ht="28.5" customHeight="1">
      <c r="A29" s="172"/>
      <c r="B29" s="173" t="s">
        <v>42</v>
      </c>
      <c r="C29" s="173" t="s">
        <v>163</v>
      </c>
      <c r="D29" s="173"/>
      <c r="E29" s="174"/>
      <c r="F29" s="175"/>
      <c r="G29" s="175">
        <f>SUM(G31:G35)</f>
        <v>0</v>
      </c>
      <c r="H29" s="174">
        <v>203.13653058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ht="21.75" customHeight="1">
      <c r="A30" s="263">
        <v>7</v>
      </c>
      <c r="B30" s="177">
        <v>273361821</v>
      </c>
      <c r="C30" s="193" t="s">
        <v>1384</v>
      </c>
      <c r="D30" s="193" t="s">
        <v>179</v>
      </c>
      <c r="E30" s="199">
        <v>0.59599999999999997</v>
      </c>
      <c r="F30" s="195"/>
      <c r="G30" s="179">
        <f t="shared" ref="G30:G35" si="1">E30*F30</f>
        <v>0</v>
      </c>
      <c r="H30" s="199">
        <v>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ht="13.5" customHeight="1">
      <c r="A31" s="176">
        <v>7</v>
      </c>
      <c r="B31" s="177" t="s">
        <v>1385</v>
      </c>
      <c r="C31" s="205" t="s">
        <v>1386</v>
      </c>
      <c r="D31" s="177" t="s">
        <v>156</v>
      </c>
      <c r="E31" s="178">
        <v>41.21</v>
      </c>
      <c r="F31" s="179"/>
      <c r="G31" s="179">
        <f t="shared" si="1"/>
        <v>0</v>
      </c>
      <c r="H31" s="178">
        <v>90.417624700000005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ht="13.5" customHeight="1">
      <c r="A32" s="176">
        <v>40</v>
      </c>
      <c r="B32" s="177" t="s">
        <v>1385</v>
      </c>
      <c r="C32" s="205" t="s">
        <v>1387</v>
      </c>
      <c r="D32" s="177" t="s">
        <v>156</v>
      </c>
      <c r="E32" s="178">
        <v>35.423999999999999</v>
      </c>
      <c r="F32" s="179"/>
      <c r="G32" s="179">
        <f t="shared" si="1"/>
        <v>0</v>
      </c>
      <c r="H32" s="178">
        <v>77.72273568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13.5" customHeight="1">
      <c r="A33" s="176">
        <v>41</v>
      </c>
      <c r="B33" s="177" t="s">
        <v>1388</v>
      </c>
      <c r="C33" s="177" t="s">
        <v>1389</v>
      </c>
      <c r="D33" s="177" t="s">
        <v>156</v>
      </c>
      <c r="E33" s="178">
        <v>0.54</v>
      </c>
      <c r="F33" s="179"/>
      <c r="G33" s="179">
        <f t="shared" si="1"/>
        <v>0</v>
      </c>
      <c r="H33" s="178">
        <v>1.1961702000000001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24" customHeight="1">
      <c r="A34" s="176">
        <v>42</v>
      </c>
      <c r="B34" s="177" t="s">
        <v>1390</v>
      </c>
      <c r="C34" s="205" t="s">
        <v>1391</v>
      </c>
      <c r="D34" s="177" t="s">
        <v>156</v>
      </c>
      <c r="E34" s="178">
        <v>16.899999999999999</v>
      </c>
      <c r="F34" s="179"/>
      <c r="G34" s="179">
        <f t="shared" si="1"/>
        <v>0</v>
      </c>
      <c r="H34" s="178">
        <v>0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ht="13.5" customHeight="1">
      <c r="A35" s="184">
        <v>43</v>
      </c>
      <c r="B35" s="185" t="s">
        <v>1392</v>
      </c>
      <c r="C35" s="185" t="s">
        <v>1393</v>
      </c>
      <c r="D35" s="185" t="s">
        <v>179</v>
      </c>
      <c r="E35" s="186">
        <v>33.799999999999997</v>
      </c>
      <c r="F35" s="187"/>
      <c r="G35" s="187">
        <f t="shared" si="1"/>
        <v>0</v>
      </c>
      <c r="H35" s="186">
        <v>33.799999999999997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ht="28.5" customHeight="1">
      <c r="A36" s="172"/>
      <c r="B36" s="173" t="s">
        <v>48</v>
      </c>
      <c r="C36" s="173" t="s">
        <v>182</v>
      </c>
      <c r="D36" s="173"/>
      <c r="E36" s="174"/>
      <c r="F36" s="175"/>
      <c r="G36" s="175">
        <f>SUM(G37:G51)</f>
        <v>0</v>
      </c>
      <c r="H36" s="174">
        <v>22.068855800000001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3.5" customHeight="1">
      <c r="A37" s="176">
        <v>31</v>
      </c>
      <c r="B37" s="177" t="s">
        <v>1394</v>
      </c>
      <c r="C37" s="177" t="s">
        <v>1395</v>
      </c>
      <c r="D37" s="177" t="s">
        <v>170</v>
      </c>
      <c r="E37" s="178">
        <v>24</v>
      </c>
      <c r="F37" s="179"/>
      <c r="G37" s="179">
        <f t="shared" ref="G37:G46" si="2">E37*F37</f>
        <v>0</v>
      </c>
      <c r="H37" s="178">
        <v>0.10199999999999999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ht="24" customHeight="1">
      <c r="A38" s="184">
        <v>32</v>
      </c>
      <c r="B38" s="185" t="s">
        <v>1396</v>
      </c>
      <c r="C38" s="185" t="s">
        <v>1397</v>
      </c>
      <c r="D38" s="185" t="s">
        <v>179</v>
      </c>
      <c r="E38" s="186">
        <v>0.65500000000000003</v>
      </c>
      <c r="F38" s="187"/>
      <c r="G38" s="187">
        <f t="shared" si="2"/>
        <v>0</v>
      </c>
      <c r="H38" s="186">
        <v>2.2269999999999998E-3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ht="24" customHeight="1">
      <c r="A39" s="176">
        <v>44</v>
      </c>
      <c r="B39" s="177" t="s">
        <v>1398</v>
      </c>
      <c r="C39" s="177" t="s">
        <v>1399</v>
      </c>
      <c r="D39" s="177" t="s">
        <v>170</v>
      </c>
      <c r="E39" s="178">
        <v>238</v>
      </c>
      <c r="F39" s="179"/>
      <c r="G39" s="179">
        <f t="shared" si="2"/>
        <v>0</v>
      </c>
      <c r="H39" s="178">
        <v>1.5136799999999999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ht="24" customHeight="1">
      <c r="A40" s="184">
        <v>45</v>
      </c>
      <c r="B40" s="185" t="s">
        <v>1400</v>
      </c>
      <c r="C40" s="185" t="s">
        <v>1401</v>
      </c>
      <c r="D40" s="185" t="s">
        <v>170</v>
      </c>
      <c r="E40" s="186">
        <v>238</v>
      </c>
      <c r="F40" s="187"/>
      <c r="G40" s="187">
        <f t="shared" si="2"/>
        <v>0</v>
      </c>
      <c r="H40" s="186">
        <v>0.57120000000000004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ht="24" customHeight="1">
      <c r="A41" s="176">
        <v>33</v>
      </c>
      <c r="B41" s="177" t="s">
        <v>1402</v>
      </c>
      <c r="C41" s="177" t="s">
        <v>1403</v>
      </c>
      <c r="D41" s="177" t="s">
        <v>170</v>
      </c>
      <c r="E41" s="178">
        <v>32</v>
      </c>
      <c r="F41" s="179"/>
      <c r="G41" s="179">
        <f t="shared" si="2"/>
        <v>0</v>
      </c>
      <c r="H41" s="178">
        <v>0.2016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ht="24" customHeight="1">
      <c r="A42" s="184">
        <v>34</v>
      </c>
      <c r="B42" s="185" t="s">
        <v>1404</v>
      </c>
      <c r="C42" s="185" t="s">
        <v>1405</v>
      </c>
      <c r="D42" s="185" t="s">
        <v>179</v>
      </c>
      <c r="E42" s="186">
        <v>2.1000000000000001E-2</v>
      </c>
      <c r="F42" s="187"/>
      <c r="G42" s="187">
        <f t="shared" si="2"/>
        <v>0</v>
      </c>
      <c r="H42" s="186">
        <v>5.8799999999999999E-5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ht="24" customHeight="1">
      <c r="A43" s="176">
        <v>46</v>
      </c>
      <c r="B43" s="177" t="s">
        <v>1402</v>
      </c>
      <c r="C43" s="177" t="s">
        <v>1406</v>
      </c>
      <c r="D43" s="177" t="s">
        <v>170</v>
      </c>
      <c r="E43" s="178">
        <v>8</v>
      </c>
      <c r="F43" s="179"/>
      <c r="G43" s="179">
        <f t="shared" si="2"/>
        <v>0</v>
      </c>
      <c r="H43" s="178">
        <v>5.04E-2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ht="24" customHeight="1">
      <c r="A44" s="184">
        <v>47</v>
      </c>
      <c r="B44" s="185" t="s">
        <v>1407</v>
      </c>
      <c r="C44" s="185" t="s">
        <v>1408</v>
      </c>
      <c r="D44" s="185" t="s">
        <v>170</v>
      </c>
      <c r="E44" s="186">
        <v>56</v>
      </c>
      <c r="F44" s="187"/>
      <c r="G44" s="187">
        <f t="shared" si="2"/>
        <v>0</v>
      </c>
      <c r="H44" s="186">
        <v>0.13439999999999999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ht="24" customHeight="1">
      <c r="A45" s="176">
        <v>18</v>
      </c>
      <c r="B45" s="177" t="s">
        <v>1409</v>
      </c>
      <c r="C45" s="177" t="s">
        <v>1410</v>
      </c>
      <c r="D45" s="177" t="s">
        <v>204</v>
      </c>
      <c r="E45" s="178">
        <v>493</v>
      </c>
      <c r="F45" s="179"/>
      <c r="G45" s="179">
        <f t="shared" si="2"/>
        <v>0</v>
      </c>
      <c r="H45" s="178">
        <v>18.36918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ht="13.5" customHeight="1">
      <c r="A46" s="184">
        <v>19</v>
      </c>
      <c r="B46" s="185" t="s">
        <v>1411</v>
      </c>
      <c r="C46" s="185" t="s">
        <v>1412</v>
      </c>
      <c r="D46" s="185" t="s">
        <v>179</v>
      </c>
      <c r="E46" s="186">
        <v>6.31</v>
      </c>
      <c r="F46" s="187"/>
      <c r="G46" s="187">
        <f t="shared" si="2"/>
        <v>0</v>
      </c>
      <c r="H46" s="186">
        <v>4.4170000000000001E-2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ht="39" customHeight="1">
      <c r="A47" s="188"/>
      <c r="B47" s="189"/>
      <c r="C47" s="189" t="s">
        <v>1413</v>
      </c>
      <c r="D47" s="189"/>
      <c r="E47" s="190"/>
      <c r="F47" s="192"/>
      <c r="G47" s="192"/>
      <c r="H47" s="190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ht="13.5" customHeight="1">
      <c r="A48" s="176">
        <v>48</v>
      </c>
      <c r="B48" s="177" t="s">
        <v>1414</v>
      </c>
      <c r="C48" s="177" t="s">
        <v>1415</v>
      </c>
      <c r="D48" s="177" t="s">
        <v>204</v>
      </c>
      <c r="E48" s="178">
        <v>594.80499999999995</v>
      </c>
      <c r="F48" s="179"/>
      <c r="G48" s="179">
        <f t="shared" ref="G48:G51" si="3">E48*F48</f>
        <v>0</v>
      </c>
      <c r="H48" s="178"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24" customHeight="1">
      <c r="A49" s="184">
        <v>49</v>
      </c>
      <c r="B49" s="185" t="s">
        <v>1416</v>
      </c>
      <c r="C49" s="185" t="s">
        <v>1417</v>
      </c>
      <c r="D49" s="185" t="s">
        <v>170</v>
      </c>
      <c r="E49" s="186">
        <v>24</v>
      </c>
      <c r="F49" s="187"/>
      <c r="G49" s="187">
        <f t="shared" si="3"/>
        <v>0</v>
      </c>
      <c r="H49" s="186">
        <v>0.96960000000000002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13.5" customHeight="1">
      <c r="A50" s="184">
        <v>50</v>
      </c>
      <c r="B50" s="185" t="s">
        <v>1418</v>
      </c>
      <c r="C50" s="185" t="s">
        <v>1419</v>
      </c>
      <c r="D50" s="185" t="s">
        <v>170</v>
      </c>
      <c r="E50" s="186">
        <v>24</v>
      </c>
      <c r="F50" s="187"/>
      <c r="G50" s="187">
        <f t="shared" si="3"/>
        <v>0</v>
      </c>
      <c r="H50" s="186">
        <v>0.1032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13.5" customHeight="1">
      <c r="A51" s="184">
        <v>51</v>
      </c>
      <c r="B51" s="185" t="s">
        <v>955</v>
      </c>
      <c r="C51" s="185" t="s">
        <v>1420</v>
      </c>
      <c r="D51" s="185" t="s">
        <v>170</v>
      </c>
      <c r="E51" s="186">
        <v>714</v>
      </c>
      <c r="F51" s="187"/>
      <c r="G51" s="187">
        <f t="shared" si="3"/>
        <v>0</v>
      </c>
      <c r="H51" s="186">
        <v>7.1399999999999996E-3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28.5" customHeight="1">
      <c r="A52" s="172"/>
      <c r="B52" s="173" t="s">
        <v>44</v>
      </c>
      <c r="C52" s="173" t="s">
        <v>1421</v>
      </c>
      <c r="D52" s="173"/>
      <c r="E52" s="174"/>
      <c r="F52" s="175"/>
      <c r="G52" s="175">
        <f t="shared" ref="G52:H52" si="4">SUM(G53:G59)</f>
        <v>0</v>
      </c>
      <c r="H52" s="175">
        <f t="shared" si="4"/>
        <v>7.4001600000000005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13.5" customHeight="1">
      <c r="A53" s="176">
        <v>12</v>
      </c>
      <c r="B53" s="177" t="s">
        <v>1422</v>
      </c>
      <c r="C53" s="177" t="s">
        <v>1423</v>
      </c>
      <c r="D53" s="177" t="s">
        <v>170</v>
      </c>
      <c r="E53" s="178">
        <v>6</v>
      </c>
      <c r="F53" s="179"/>
      <c r="G53" s="179">
        <f t="shared" ref="G53:G59" si="5">E53*F53</f>
        <v>0</v>
      </c>
      <c r="H53" s="178">
        <v>0.91835999999999995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34.5" customHeight="1">
      <c r="A54" s="184">
        <v>13</v>
      </c>
      <c r="B54" s="185" t="s">
        <v>1424</v>
      </c>
      <c r="C54" s="185" t="s">
        <v>1425</v>
      </c>
      <c r="D54" s="185" t="s">
        <v>170</v>
      </c>
      <c r="E54" s="186">
        <v>6</v>
      </c>
      <c r="F54" s="187"/>
      <c r="G54" s="187">
        <f t="shared" si="5"/>
        <v>0</v>
      </c>
      <c r="H54" s="186">
        <v>0.17399999999999999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13.5" customHeight="1">
      <c r="A55" s="176">
        <v>2</v>
      </c>
      <c r="B55" s="177" t="s">
        <v>1426</v>
      </c>
      <c r="C55" s="177" t="s">
        <v>1427</v>
      </c>
      <c r="D55" s="177" t="s">
        <v>170</v>
      </c>
      <c r="E55" s="178">
        <v>20</v>
      </c>
      <c r="F55" s="179"/>
      <c r="G55" s="179">
        <f t="shared" si="5"/>
        <v>0</v>
      </c>
      <c r="H55" s="178">
        <v>4.0178000000000003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34.5" customHeight="1">
      <c r="A56" s="184">
        <v>3</v>
      </c>
      <c r="B56" s="185" t="s">
        <v>1428</v>
      </c>
      <c r="C56" s="185" t="s">
        <v>1429</v>
      </c>
      <c r="D56" s="185" t="s">
        <v>170</v>
      </c>
      <c r="E56" s="186">
        <v>20</v>
      </c>
      <c r="F56" s="240"/>
      <c r="G56" s="187">
        <f t="shared" si="5"/>
        <v>0</v>
      </c>
      <c r="H56" s="186">
        <v>1.04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24" customHeight="1">
      <c r="A57" s="184">
        <v>15</v>
      </c>
      <c r="B57" s="185" t="s">
        <v>1430</v>
      </c>
      <c r="C57" s="185" t="s">
        <v>1431</v>
      </c>
      <c r="D57" s="185" t="s">
        <v>170</v>
      </c>
      <c r="E57" s="186">
        <v>5</v>
      </c>
      <c r="F57" s="187"/>
      <c r="G57" s="187">
        <f t="shared" si="5"/>
        <v>0</v>
      </c>
      <c r="H57" s="186">
        <v>0.85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13.5" customHeight="1">
      <c r="A58" s="176">
        <v>16</v>
      </c>
      <c r="B58" s="177" t="s">
        <v>1432</v>
      </c>
      <c r="C58" s="177" t="s">
        <v>1433</v>
      </c>
      <c r="D58" s="177" t="s">
        <v>170</v>
      </c>
      <c r="E58" s="178">
        <v>80</v>
      </c>
      <c r="F58" s="179"/>
      <c r="G58" s="179">
        <f t="shared" si="5"/>
        <v>0</v>
      </c>
      <c r="H58" s="178">
        <v>0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24" customHeight="1">
      <c r="A59" s="184">
        <v>17</v>
      </c>
      <c r="B59" s="185" t="s">
        <v>1434</v>
      </c>
      <c r="C59" s="185" t="s">
        <v>1435</v>
      </c>
      <c r="D59" s="185" t="s">
        <v>170</v>
      </c>
      <c r="E59" s="186">
        <v>80</v>
      </c>
      <c r="F59" s="187"/>
      <c r="G59" s="187">
        <f t="shared" si="5"/>
        <v>0</v>
      </c>
      <c r="H59" s="186">
        <v>0.4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30.75" customHeight="1">
      <c r="A60" s="166"/>
      <c r="B60" s="167" t="s">
        <v>49</v>
      </c>
      <c r="C60" s="167" t="s">
        <v>438</v>
      </c>
      <c r="D60" s="167"/>
      <c r="E60" s="168"/>
      <c r="F60" s="169"/>
      <c r="G60" s="169">
        <f>G61</f>
        <v>0</v>
      </c>
      <c r="H60" s="168">
        <v>1.538E-2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28.5" customHeight="1">
      <c r="A61" s="172"/>
      <c r="B61" s="173" t="s">
        <v>528</v>
      </c>
      <c r="C61" s="173" t="s">
        <v>529</v>
      </c>
      <c r="D61" s="173"/>
      <c r="E61" s="174"/>
      <c r="F61" s="175"/>
      <c r="G61" s="175">
        <f>SUM(G62:G64)</f>
        <v>0</v>
      </c>
      <c r="H61" s="174">
        <v>1.538E-2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24" customHeight="1">
      <c r="A62" s="176">
        <v>53</v>
      </c>
      <c r="B62" s="177" t="s">
        <v>1436</v>
      </c>
      <c r="C62" s="177" t="s">
        <v>1437</v>
      </c>
      <c r="D62" s="177" t="s">
        <v>170</v>
      </c>
      <c r="E62" s="178">
        <v>1</v>
      </c>
      <c r="F62" s="179"/>
      <c r="G62" s="179">
        <f t="shared" ref="G62:G64" si="6">E62*F62</f>
        <v>0</v>
      </c>
      <c r="H62" s="178">
        <v>3.2000000000000003E-4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18" customHeight="1">
      <c r="A63" s="184">
        <v>54</v>
      </c>
      <c r="B63" s="185" t="s">
        <v>1438</v>
      </c>
      <c r="C63" s="185" t="s">
        <v>1439</v>
      </c>
      <c r="D63" s="185" t="s">
        <v>170</v>
      </c>
      <c r="E63" s="186">
        <v>1</v>
      </c>
      <c r="F63" s="240"/>
      <c r="G63" s="187">
        <f t="shared" si="6"/>
        <v>0</v>
      </c>
      <c r="H63" s="186">
        <v>6.0000000000000002E-5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24" customHeight="1">
      <c r="A64" s="184">
        <v>55</v>
      </c>
      <c r="B64" s="185" t="s">
        <v>1440</v>
      </c>
      <c r="C64" s="185" t="s">
        <v>1441</v>
      </c>
      <c r="D64" s="185" t="s">
        <v>315</v>
      </c>
      <c r="E64" s="186">
        <v>1</v>
      </c>
      <c r="F64" s="240"/>
      <c r="G64" s="187">
        <f t="shared" si="6"/>
        <v>0</v>
      </c>
      <c r="H64" s="186">
        <v>1.4999999999999999E-2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30.75" customHeight="1">
      <c r="A65" s="166"/>
      <c r="B65" s="167" t="s">
        <v>1348</v>
      </c>
      <c r="C65" s="167" t="s">
        <v>1442</v>
      </c>
      <c r="D65" s="167"/>
      <c r="E65" s="168"/>
      <c r="F65" s="169"/>
      <c r="G65" s="169">
        <f>G66+G71+G73+G76</f>
        <v>0</v>
      </c>
      <c r="H65" s="168">
        <v>0.48875410000000002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28.5" customHeight="1">
      <c r="A66" s="172"/>
      <c r="B66" s="173" t="s">
        <v>572</v>
      </c>
      <c r="C66" s="173" t="s">
        <v>1443</v>
      </c>
      <c r="D66" s="173"/>
      <c r="E66" s="174"/>
      <c r="F66" s="175"/>
      <c r="G66" s="175">
        <f>SUM(G67:G70)</f>
        <v>0</v>
      </c>
      <c r="H66" s="174">
        <v>0.4788541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24" customHeight="1">
      <c r="A67" s="176">
        <v>58</v>
      </c>
      <c r="B67" s="177" t="s">
        <v>1444</v>
      </c>
      <c r="C67" s="177" t="s">
        <v>1445</v>
      </c>
      <c r="D67" s="177" t="s">
        <v>204</v>
      </c>
      <c r="E67" s="178">
        <v>135.19999999999999</v>
      </c>
      <c r="F67" s="179"/>
      <c r="G67" s="179">
        <f t="shared" ref="G67:G70" si="7">E67*F67</f>
        <v>0</v>
      </c>
      <c r="H67" s="178">
        <v>0</v>
      </c>
      <c r="I67" s="36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13.5" customHeight="1">
      <c r="A68" s="184">
        <v>59</v>
      </c>
      <c r="B68" s="185" t="s">
        <v>1446</v>
      </c>
      <c r="C68" s="185" t="s">
        <v>1447</v>
      </c>
      <c r="D68" s="185" t="s">
        <v>204</v>
      </c>
      <c r="E68" s="186">
        <v>135.19999999999999</v>
      </c>
      <c r="F68" s="187"/>
      <c r="G68" s="187">
        <f t="shared" si="7"/>
        <v>0</v>
      </c>
      <c r="H68" s="186">
        <v>0.35692800000000002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13.5" customHeight="1">
      <c r="A69" s="176">
        <v>60</v>
      </c>
      <c r="B69" s="177" t="s">
        <v>1448</v>
      </c>
      <c r="C69" s="177" t="s">
        <v>1449</v>
      </c>
      <c r="D69" s="177" t="s">
        <v>204</v>
      </c>
      <c r="E69" s="178">
        <v>135.19999999999999</v>
      </c>
      <c r="F69" s="179"/>
      <c r="G69" s="179">
        <f t="shared" si="7"/>
        <v>0</v>
      </c>
      <c r="H69" s="178">
        <v>0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13.5" customHeight="1">
      <c r="A70" s="184">
        <v>61</v>
      </c>
      <c r="B70" s="185" t="s">
        <v>1450</v>
      </c>
      <c r="C70" s="185" t="s">
        <v>1451</v>
      </c>
      <c r="D70" s="185" t="s">
        <v>204</v>
      </c>
      <c r="E70" s="186">
        <v>196.655</v>
      </c>
      <c r="F70" s="187"/>
      <c r="G70" s="187">
        <f t="shared" si="7"/>
        <v>0</v>
      </c>
      <c r="H70" s="186">
        <v>0.1219261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28.5" customHeight="1">
      <c r="A71" s="172"/>
      <c r="B71" s="173" t="s">
        <v>820</v>
      </c>
      <c r="C71" s="173" t="s">
        <v>821</v>
      </c>
      <c r="D71" s="173"/>
      <c r="E71" s="174"/>
      <c r="F71" s="175"/>
      <c r="G71" s="175">
        <f>G72</f>
        <v>0</v>
      </c>
      <c r="H71" s="174">
        <v>0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13.5" customHeight="1">
      <c r="A72" s="176">
        <v>52</v>
      </c>
      <c r="B72" s="177" t="s">
        <v>1452</v>
      </c>
      <c r="C72" s="177" t="s">
        <v>1453</v>
      </c>
      <c r="D72" s="177" t="s">
        <v>85</v>
      </c>
      <c r="E72" s="178">
        <v>29866.66</v>
      </c>
      <c r="F72" s="179"/>
      <c r="G72" s="179">
        <f>E72*F72</f>
        <v>0</v>
      </c>
      <c r="H72" s="178">
        <v>0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28.5" customHeight="1">
      <c r="A73" s="172"/>
      <c r="B73" s="173" t="s">
        <v>1454</v>
      </c>
      <c r="C73" s="173" t="s">
        <v>1455</v>
      </c>
      <c r="D73" s="173"/>
      <c r="E73" s="174"/>
      <c r="F73" s="175"/>
      <c r="G73" s="175">
        <f>SUM(G74:G75)</f>
        <v>0</v>
      </c>
      <c r="H73" s="174">
        <v>9.9000000000000008E-3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13.5" customHeight="1">
      <c r="A74" s="176">
        <v>57</v>
      </c>
      <c r="B74" s="177" t="s">
        <v>1456</v>
      </c>
      <c r="C74" s="177" t="s">
        <v>1457</v>
      </c>
      <c r="D74" s="177" t="s">
        <v>174</v>
      </c>
      <c r="E74" s="178">
        <v>18</v>
      </c>
      <c r="F74" s="179"/>
      <c r="G74" s="179">
        <f t="shared" ref="G74:G75" si="8">E74*F74</f>
        <v>0</v>
      </c>
      <c r="H74" s="178">
        <v>7.2000000000000005E-4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13.5" customHeight="1">
      <c r="A75" s="176">
        <v>56</v>
      </c>
      <c r="B75" s="177" t="s">
        <v>1458</v>
      </c>
      <c r="C75" s="177" t="s">
        <v>1459</v>
      </c>
      <c r="D75" s="177" t="s">
        <v>174</v>
      </c>
      <c r="E75" s="178">
        <v>54</v>
      </c>
      <c r="F75" s="179"/>
      <c r="G75" s="179">
        <f t="shared" si="8"/>
        <v>0</v>
      </c>
      <c r="H75" s="178">
        <v>9.1800000000000007E-3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28.5" customHeight="1">
      <c r="A76" s="172"/>
      <c r="B76" s="173" t="s">
        <v>1358</v>
      </c>
      <c r="C76" s="173" t="s">
        <v>1460</v>
      </c>
      <c r="D76" s="173"/>
      <c r="E76" s="174"/>
      <c r="F76" s="175"/>
      <c r="G76" s="175">
        <f>SUM(G77:G79)</f>
        <v>0</v>
      </c>
      <c r="H76" s="174">
        <v>0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24" customHeight="1">
      <c r="A77" s="176">
        <v>62</v>
      </c>
      <c r="B77" s="177" t="s">
        <v>1461</v>
      </c>
      <c r="C77" s="177" t="s">
        <v>1462</v>
      </c>
      <c r="D77" s="177" t="s">
        <v>204</v>
      </c>
      <c r="E77" s="178">
        <v>135.19999999999999</v>
      </c>
      <c r="F77" s="179"/>
      <c r="G77" s="179">
        <f>E77*F77</f>
        <v>0</v>
      </c>
      <c r="H77" s="178">
        <v>0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12" customHeight="1">
      <c r="A78" s="188"/>
      <c r="B78" s="189"/>
      <c r="C78" s="189" t="s">
        <v>1463</v>
      </c>
      <c r="D78" s="189"/>
      <c r="E78" s="190"/>
      <c r="F78" s="192"/>
      <c r="G78" s="192"/>
      <c r="H78" s="190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13.5" customHeight="1">
      <c r="A79" s="184">
        <v>63</v>
      </c>
      <c r="B79" s="185" t="s">
        <v>1464</v>
      </c>
      <c r="C79" s="185" t="s">
        <v>1465</v>
      </c>
      <c r="D79" s="185" t="s">
        <v>204</v>
      </c>
      <c r="E79" s="186">
        <v>135.19999999999999</v>
      </c>
      <c r="F79" s="187"/>
      <c r="G79" s="187">
        <f>E79*F79</f>
        <v>0</v>
      </c>
      <c r="H79" s="186">
        <v>0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12" customHeight="1">
      <c r="A80" s="188"/>
      <c r="B80" s="189"/>
      <c r="C80" s="189" t="s">
        <v>1466</v>
      </c>
      <c r="D80" s="189"/>
      <c r="E80" s="190"/>
      <c r="F80" s="192"/>
      <c r="G80" s="192"/>
      <c r="H80" s="190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30.75" customHeight="1">
      <c r="A81" s="246"/>
      <c r="B81" s="247"/>
      <c r="C81" s="247" t="s">
        <v>674</v>
      </c>
      <c r="D81" s="247"/>
      <c r="E81" s="248"/>
      <c r="F81" s="249"/>
      <c r="G81" s="249">
        <f>G65+G60+G13</f>
        <v>0</v>
      </c>
      <c r="H81" s="365">
        <v>236.72067048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12" customHeight="1">
      <c r="A82" s="250"/>
      <c r="B82" s="251"/>
      <c r="C82" s="251"/>
      <c r="D82" s="251"/>
      <c r="E82" s="252"/>
      <c r="F82" s="253"/>
      <c r="G82" s="253"/>
      <c r="H82" s="25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12" customHeight="1">
      <c r="A83" s="250"/>
      <c r="B83" s="251"/>
      <c r="C83" s="251"/>
      <c r="D83" s="251"/>
      <c r="E83" s="252"/>
      <c r="F83" s="253"/>
      <c r="G83" s="253"/>
      <c r="H83" s="25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18" customHeight="1">
      <c r="A84" s="250"/>
      <c r="B84" s="251"/>
      <c r="C84" s="366"/>
      <c r="D84" s="251"/>
      <c r="E84" s="252"/>
      <c r="F84" s="253"/>
      <c r="G84" s="253"/>
      <c r="H84" s="25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12" customHeight="1">
      <c r="A85" s="250"/>
      <c r="B85" s="251"/>
      <c r="C85" s="366"/>
      <c r="D85" s="251"/>
      <c r="E85" s="252"/>
      <c r="F85" s="253"/>
      <c r="G85" s="253"/>
      <c r="H85" s="25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12" customHeight="1">
      <c r="A86" s="250"/>
      <c r="B86" s="251"/>
      <c r="C86" s="251"/>
      <c r="D86" s="251"/>
      <c r="E86" s="252"/>
      <c r="F86" s="253"/>
      <c r="G86" s="253"/>
      <c r="H86" s="25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12" customHeight="1">
      <c r="A87" s="250"/>
      <c r="B87" s="251"/>
      <c r="C87" s="251"/>
      <c r="D87" s="251"/>
      <c r="E87" s="252"/>
      <c r="F87" s="253"/>
      <c r="G87" s="253"/>
      <c r="H87" s="25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12" customHeight="1">
      <c r="A88" s="250"/>
      <c r="B88" s="251"/>
      <c r="C88" s="251"/>
      <c r="D88" s="251"/>
      <c r="E88" s="252"/>
      <c r="F88" s="253"/>
      <c r="G88" s="253"/>
      <c r="H88" s="25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12" customHeight="1">
      <c r="A89" s="250"/>
      <c r="B89" s="251"/>
      <c r="C89" s="251"/>
      <c r="D89" s="251"/>
      <c r="E89" s="252"/>
      <c r="F89" s="253"/>
      <c r="G89" s="253"/>
      <c r="H89" s="25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12" customHeight="1">
      <c r="A90" s="250"/>
      <c r="B90" s="251"/>
      <c r="C90" s="251"/>
      <c r="D90" s="251"/>
      <c r="E90" s="252"/>
      <c r="F90" s="253"/>
      <c r="G90" s="253"/>
      <c r="H90" s="25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12" customHeight="1">
      <c r="A91" s="250"/>
      <c r="B91" s="251"/>
      <c r="C91" s="251"/>
      <c r="D91" s="251"/>
      <c r="E91" s="252"/>
      <c r="F91" s="253"/>
      <c r="G91" s="253"/>
      <c r="H91" s="25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12" customHeight="1">
      <c r="A92" s="250"/>
      <c r="B92" s="251"/>
      <c r="C92" s="251"/>
      <c r="D92" s="251"/>
      <c r="E92" s="252"/>
      <c r="F92" s="253"/>
      <c r="G92" s="253"/>
      <c r="H92" s="25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12" customHeight="1">
      <c r="A93" s="250"/>
      <c r="B93" s="251"/>
      <c r="C93" s="251"/>
      <c r="D93" s="251"/>
      <c r="E93" s="252"/>
      <c r="F93" s="253"/>
      <c r="G93" s="253"/>
      <c r="H93" s="25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12" customHeight="1">
      <c r="A94" s="250"/>
      <c r="B94" s="251"/>
      <c r="C94" s="251"/>
      <c r="D94" s="251"/>
      <c r="E94" s="252"/>
      <c r="F94" s="253"/>
      <c r="G94" s="253"/>
      <c r="H94" s="25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2" customHeight="1">
      <c r="A95" s="250"/>
      <c r="B95" s="251"/>
      <c r="C95" s="251"/>
      <c r="D95" s="251"/>
      <c r="E95" s="252"/>
      <c r="F95" s="253"/>
      <c r="G95" s="253"/>
      <c r="H95" s="25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2" customHeight="1">
      <c r="A96" s="250"/>
      <c r="B96" s="251"/>
      <c r="C96" s="251"/>
      <c r="D96" s="251"/>
      <c r="E96" s="252"/>
      <c r="F96" s="253"/>
      <c r="G96" s="253"/>
      <c r="H96" s="25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2" customHeight="1">
      <c r="A97" s="250"/>
      <c r="B97" s="251"/>
      <c r="C97" s="251"/>
      <c r="D97" s="251"/>
      <c r="E97" s="252"/>
      <c r="F97" s="253"/>
      <c r="G97" s="253"/>
      <c r="H97" s="25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2" customHeight="1">
      <c r="A98" s="250"/>
      <c r="B98" s="251"/>
      <c r="C98" s="251"/>
      <c r="D98" s="251"/>
      <c r="E98" s="252"/>
      <c r="F98" s="253"/>
      <c r="G98" s="253"/>
      <c r="H98" s="25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2" customHeight="1">
      <c r="A99" s="250"/>
      <c r="B99" s="251"/>
      <c r="C99" s="251"/>
      <c r="D99" s="251"/>
      <c r="E99" s="252"/>
      <c r="F99" s="253"/>
      <c r="G99" s="253"/>
      <c r="H99" s="25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2" customHeight="1">
      <c r="A100" s="250"/>
      <c r="B100" s="251"/>
      <c r="C100" s="251"/>
      <c r="D100" s="251"/>
      <c r="E100" s="252"/>
      <c r="F100" s="253"/>
      <c r="G100" s="253"/>
      <c r="H100" s="25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2" customHeight="1">
      <c r="A101" s="250"/>
      <c r="B101" s="251"/>
      <c r="C101" s="251"/>
      <c r="D101" s="251"/>
      <c r="E101" s="252"/>
      <c r="F101" s="253"/>
      <c r="G101" s="253"/>
      <c r="H101" s="25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2" customHeight="1">
      <c r="A102" s="250"/>
      <c r="B102" s="251"/>
      <c r="C102" s="251"/>
      <c r="D102" s="251"/>
      <c r="E102" s="252"/>
      <c r="F102" s="253"/>
      <c r="G102" s="253"/>
      <c r="H102" s="25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2" customHeight="1">
      <c r="A103" s="250"/>
      <c r="B103" s="251"/>
      <c r="C103" s="251"/>
      <c r="D103" s="251"/>
      <c r="E103" s="252"/>
      <c r="F103" s="253"/>
      <c r="G103" s="253"/>
      <c r="H103" s="25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2" customHeight="1">
      <c r="A104" s="250"/>
      <c r="B104" s="251"/>
      <c r="C104" s="251"/>
      <c r="D104" s="251"/>
      <c r="E104" s="252"/>
      <c r="F104" s="253"/>
      <c r="G104" s="253"/>
      <c r="H104" s="25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2" customHeight="1">
      <c r="A105" s="250"/>
      <c r="B105" s="251"/>
      <c r="C105" s="251"/>
      <c r="D105" s="251"/>
      <c r="E105" s="252"/>
      <c r="F105" s="253"/>
      <c r="G105" s="253"/>
      <c r="H105" s="25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2" customHeight="1">
      <c r="A106" s="250"/>
      <c r="B106" s="251"/>
      <c r="C106" s="251"/>
      <c r="D106" s="251"/>
      <c r="E106" s="252"/>
      <c r="F106" s="253"/>
      <c r="G106" s="253"/>
      <c r="H106" s="25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2" customHeight="1">
      <c r="A107" s="250"/>
      <c r="B107" s="251"/>
      <c r="C107" s="251"/>
      <c r="D107" s="251"/>
      <c r="E107" s="252"/>
      <c r="F107" s="253"/>
      <c r="G107" s="253"/>
      <c r="H107" s="25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2" customHeight="1">
      <c r="A108" s="250"/>
      <c r="B108" s="251"/>
      <c r="C108" s="251"/>
      <c r="D108" s="251"/>
      <c r="E108" s="252"/>
      <c r="F108" s="253"/>
      <c r="G108" s="253"/>
      <c r="H108" s="25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2" customHeight="1">
      <c r="A109" s="250"/>
      <c r="B109" s="251"/>
      <c r="C109" s="251"/>
      <c r="D109" s="251"/>
      <c r="E109" s="252"/>
      <c r="F109" s="253"/>
      <c r="G109" s="253"/>
      <c r="H109" s="25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2" customHeight="1">
      <c r="A110" s="250"/>
      <c r="B110" s="251"/>
      <c r="C110" s="251"/>
      <c r="D110" s="251"/>
      <c r="E110" s="252"/>
      <c r="F110" s="253"/>
      <c r="G110" s="253"/>
      <c r="H110" s="25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2" customHeight="1">
      <c r="A111" s="250"/>
      <c r="B111" s="251"/>
      <c r="C111" s="251"/>
      <c r="D111" s="251"/>
      <c r="E111" s="252"/>
      <c r="F111" s="253"/>
      <c r="G111" s="253"/>
      <c r="H111" s="25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2" customHeight="1">
      <c r="A112" s="250"/>
      <c r="B112" s="251"/>
      <c r="C112" s="251"/>
      <c r="D112" s="251"/>
      <c r="E112" s="252"/>
      <c r="F112" s="253"/>
      <c r="G112" s="253"/>
      <c r="H112" s="25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2" customHeight="1">
      <c r="A113" s="250"/>
      <c r="B113" s="251"/>
      <c r="C113" s="251"/>
      <c r="D113" s="251"/>
      <c r="E113" s="252"/>
      <c r="F113" s="253"/>
      <c r="G113" s="253"/>
      <c r="H113" s="25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2" customHeight="1">
      <c r="A114" s="250"/>
      <c r="B114" s="251"/>
      <c r="C114" s="251"/>
      <c r="D114" s="251"/>
      <c r="E114" s="252"/>
      <c r="F114" s="253"/>
      <c r="G114" s="253"/>
      <c r="H114" s="25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2" customHeight="1">
      <c r="A115" s="250"/>
      <c r="B115" s="251"/>
      <c r="C115" s="251"/>
      <c r="D115" s="251"/>
      <c r="E115" s="252"/>
      <c r="F115" s="253"/>
      <c r="G115" s="253"/>
      <c r="H115" s="25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2" customHeight="1">
      <c r="A116" s="250"/>
      <c r="B116" s="251"/>
      <c r="C116" s="251"/>
      <c r="D116" s="251"/>
      <c r="E116" s="252"/>
      <c r="F116" s="253"/>
      <c r="G116" s="253"/>
      <c r="H116" s="25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2" customHeight="1">
      <c r="A117" s="250"/>
      <c r="B117" s="251"/>
      <c r="C117" s="251"/>
      <c r="D117" s="251"/>
      <c r="E117" s="252"/>
      <c r="F117" s="253"/>
      <c r="G117" s="253"/>
      <c r="H117" s="25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2" customHeight="1">
      <c r="A118" s="250"/>
      <c r="B118" s="251"/>
      <c r="C118" s="251"/>
      <c r="D118" s="251"/>
      <c r="E118" s="252"/>
      <c r="F118" s="253"/>
      <c r="G118" s="253"/>
      <c r="H118" s="25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2" customHeight="1">
      <c r="A119" s="250"/>
      <c r="B119" s="251"/>
      <c r="C119" s="251"/>
      <c r="D119" s="251"/>
      <c r="E119" s="252"/>
      <c r="F119" s="253"/>
      <c r="G119" s="253"/>
      <c r="H119" s="25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2" customHeight="1">
      <c r="A120" s="250"/>
      <c r="B120" s="251"/>
      <c r="C120" s="251"/>
      <c r="D120" s="251"/>
      <c r="E120" s="252"/>
      <c r="F120" s="253"/>
      <c r="G120" s="253"/>
      <c r="H120" s="25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2" customHeight="1">
      <c r="A121" s="250"/>
      <c r="B121" s="251"/>
      <c r="C121" s="251"/>
      <c r="D121" s="251"/>
      <c r="E121" s="252"/>
      <c r="F121" s="253"/>
      <c r="G121" s="253"/>
      <c r="H121" s="25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2" customHeight="1">
      <c r="A122" s="250"/>
      <c r="B122" s="251"/>
      <c r="C122" s="251"/>
      <c r="D122" s="251"/>
      <c r="E122" s="252"/>
      <c r="F122" s="253"/>
      <c r="G122" s="253"/>
      <c r="H122" s="25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2" customHeight="1">
      <c r="A123" s="250"/>
      <c r="B123" s="251"/>
      <c r="C123" s="251"/>
      <c r="D123" s="251"/>
      <c r="E123" s="252"/>
      <c r="F123" s="253"/>
      <c r="G123" s="253"/>
      <c r="H123" s="25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2" customHeight="1">
      <c r="A124" s="250"/>
      <c r="B124" s="251"/>
      <c r="C124" s="251"/>
      <c r="D124" s="251"/>
      <c r="E124" s="252"/>
      <c r="F124" s="253"/>
      <c r="G124" s="253"/>
      <c r="H124" s="25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2" customHeight="1">
      <c r="A125" s="250"/>
      <c r="B125" s="251"/>
      <c r="C125" s="251"/>
      <c r="D125" s="251"/>
      <c r="E125" s="252"/>
      <c r="F125" s="253"/>
      <c r="G125" s="253"/>
      <c r="H125" s="25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2" customHeight="1">
      <c r="A126" s="250"/>
      <c r="B126" s="251"/>
      <c r="C126" s="251"/>
      <c r="D126" s="251"/>
      <c r="E126" s="252"/>
      <c r="F126" s="253"/>
      <c r="G126" s="253"/>
      <c r="H126" s="25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2" customHeight="1">
      <c r="A127" s="250"/>
      <c r="B127" s="251"/>
      <c r="C127" s="251"/>
      <c r="D127" s="251"/>
      <c r="E127" s="252"/>
      <c r="F127" s="253"/>
      <c r="G127" s="253"/>
      <c r="H127" s="25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2" customHeight="1">
      <c r="A128" s="250"/>
      <c r="B128" s="251"/>
      <c r="C128" s="251"/>
      <c r="D128" s="251"/>
      <c r="E128" s="252"/>
      <c r="F128" s="253"/>
      <c r="G128" s="253"/>
      <c r="H128" s="25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2" customHeight="1">
      <c r="A129" s="250"/>
      <c r="B129" s="251"/>
      <c r="C129" s="251"/>
      <c r="D129" s="251"/>
      <c r="E129" s="252"/>
      <c r="F129" s="253"/>
      <c r="G129" s="253"/>
      <c r="H129" s="25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2" customHeight="1">
      <c r="A130" s="250"/>
      <c r="B130" s="251"/>
      <c r="C130" s="251"/>
      <c r="D130" s="251"/>
      <c r="E130" s="252"/>
      <c r="F130" s="253"/>
      <c r="G130" s="253"/>
      <c r="H130" s="25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2" customHeight="1">
      <c r="A131" s="250"/>
      <c r="B131" s="251"/>
      <c r="C131" s="251"/>
      <c r="D131" s="251"/>
      <c r="E131" s="252"/>
      <c r="F131" s="253"/>
      <c r="G131" s="253"/>
      <c r="H131" s="25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2" customHeight="1">
      <c r="A132" s="250"/>
      <c r="B132" s="251"/>
      <c r="C132" s="251"/>
      <c r="D132" s="251"/>
      <c r="E132" s="252"/>
      <c r="F132" s="253"/>
      <c r="G132" s="253"/>
      <c r="H132" s="25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2" customHeight="1">
      <c r="A133" s="250"/>
      <c r="B133" s="251"/>
      <c r="C133" s="251"/>
      <c r="D133" s="251"/>
      <c r="E133" s="252"/>
      <c r="F133" s="253"/>
      <c r="G133" s="253"/>
      <c r="H133" s="25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2" customHeight="1">
      <c r="A134" s="250"/>
      <c r="B134" s="251"/>
      <c r="C134" s="251"/>
      <c r="D134" s="251"/>
      <c r="E134" s="252"/>
      <c r="F134" s="253"/>
      <c r="G134" s="253"/>
      <c r="H134" s="25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2" customHeight="1">
      <c r="A135" s="250"/>
      <c r="B135" s="251"/>
      <c r="C135" s="251"/>
      <c r="D135" s="251"/>
      <c r="E135" s="252"/>
      <c r="F135" s="253"/>
      <c r="G135" s="253"/>
      <c r="H135" s="25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2" customHeight="1">
      <c r="A136" s="250"/>
      <c r="B136" s="251"/>
      <c r="C136" s="251"/>
      <c r="D136" s="251"/>
      <c r="E136" s="252"/>
      <c r="F136" s="253"/>
      <c r="G136" s="253"/>
      <c r="H136" s="25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2" customHeight="1">
      <c r="A137" s="250"/>
      <c r="B137" s="251"/>
      <c r="C137" s="251"/>
      <c r="D137" s="251"/>
      <c r="E137" s="252"/>
      <c r="F137" s="253"/>
      <c r="G137" s="253"/>
      <c r="H137" s="25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2" customHeight="1">
      <c r="A138" s="250"/>
      <c r="B138" s="251"/>
      <c r="C138" s="251"/>
      <c r="D138" s="251"/>
      <c r="E138" s="252"/>
      <c r="F138" s="253"/>
      <c r="G138" s="253"/>
      <c r="H138" s="25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2" customHeight="1">
      <c r="A139" s="250"/>
      <c r="B139" s="251"/>
      <c r="C139" s="251"/>
      <c r="D139" s="251"/>
      <c r="E139" s="252"/>
      <c r="F139" s="253"/>
      <c r="G139" s="253"/>
      <c r="H139" s="25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2" customHeight="1">
      <c r="A140" s="250"/>
      <c r="B140" s="251"/>
      <c r="C140" s="251"/>
      <c r="D140" s="251"/>
      <c r="E140" s="252"/>
      <c r="F140" s="253"/>
      <c r="G140" s="253"/>
      <c r="H140" s="25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2" customHeight="1">
      <c r="A141" s="250"/>
      <c r="B141" s="251"/>
      <c r="C141" s="251"/>
      <c r="D141" s="251"/>
      <c r="E141" s="252"/>
      <c r="F141" s="253"/>
      <c r="G141" s="253"/>
      <c r="H141" s="25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2" customHeight="1">
      <c r="A142" s="250"/>
      <c r="B142" s="251"/>
      <c r="C142" s="251"/>
      <c r="D142" s="251"/>
      <c r="E142" s="252"/>
      <c r="F142" s="253"/>
      <c r="G142" s="253"/>
      <c r="H142" s="25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2" customHeight="1">
      <c r="A143" s="250"/>
      <c r="B143" s="251"/>
      <c r="C143" s="251"/>
      <c r="D143" s="251"/>
      <c r="E143" s="252"/>
      <c r="F143" s="253"/>
      <c r="G143" s="253"/>
      <c r="H143" s="25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2" customHeight="1">
      <c r="A144" s="250"/>
      <c r="B144" s="251"/>
      <c r="C144" s="251"/>
      <c r="D144" s="251"/>
      <c r="E144" s="252"/>
      <c r="F144" s="253"/>
      <c r="G144" s="253"/>
      <c r="H144" s="25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2" customHeight="1">
      <c r="A145" s="250"/>
      <c r="B145" s="251"/>
      <c r="C145" s="251"/>
      <c r="D145" s="251"/>
      <c r="E145" s="252"/>
      <c r="F145" s="253"/>
      <c r="G145" s="253"/>
      <c r="H145" s="25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2" customHeight="1">
      <c r="A146" s="250"/>
      <c r="B146" s="251"/>
      <c r="C146" s="251"/>
      <c r="D146" s="251"/>
      <c r="E146" s="252"/>
      <c r="F146" s="253"/>
      <c r="G146" s="253"/>
      <c r="H146" s="25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2" customHeight="1">
      <c r="A147" s="250"/>
      <c r="B147" s="251"/>
      <c r="C147" s="251"/>
      <c r="D147" s="251"/>
      <c r="E147" s="252"/>
      <c r="F147" s="253"/>
      <c r="G147" s="253"/>
      <c r="H147" s="25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2" customHeight="1">
      <c r="A148" s="250"/>
      <c r="B148" s="251"/>
      <c r="C148" s="251"/>
      <c r="D148" s="251"/>
      <c r="E148" s="252"/>
      <c r="F148" s="253"/>
      <c r="G148" s="253"/>
      <c r="H148" s="25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2" customHeight="1">
      <c r="A149" s="250"/>
      <c r="B149" s="251"/>
      <c r="C149" s="251"/>
      <c r="D149" s="251"/>
      <c r="E149" s="252"/>
      <c r="F149" s="253"/>
      <c r="G149" s="253"/>
      <c r="H149" s="25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2" customHeight="1">
      <c r="A150" s="250"/>
      <c r="B150" s="251"/>
      <c r="C150" s="251"/>
      <c r="D150" s="251"/>
      <c r="E150" s="252"/>
      <c r="F150" s="253"/>
      <c r="G150" s="253"/>
      <c r="H150" s="25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2" customHeight="1">
      <c r="A151" s="250"/>
      <c r="B151" s="251"/>
      <c r="C151" s="251"/>
      <c r="D151" s="251"/>
      <c r="E151" s="252"/>
      <c r="F151" s="253"/>
      <c r="G151" s="253"/>
      <c r="H151" s="25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2" customHeight="1">
      <c r="A152" s="250"/>
      <c r="B152" s="251"/>
      <c r="C152" s="251"/>
      <c r="D152" s="251"/>
      <c r="E152" s="252"/>
      <c r="F152" s="253"/>
      <c r="G152" s="253"/>
      <c r="H152" s="25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2" customHeight="1">
      <c r="A153" s="250"/>
      <c r="B153" s="251"/>
      <c r="C153" s="251"/>
      <c r="D153" s="251"/>
      <c r="E153" s="252"/>
      <c r="F153" s="253"/>
      <c r="G153" s="253"/>
      <c r="H153" s="25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2" customHeight="1">
      <c r="A154" s="250"/>
      <c r="B154" s="251"/>
      <c r="C154" s="251"/>
      <c r="D154" s="251"/>
      <c r="E154" s="252"/>
      <c r="F154" s="253"/>
      <c r="G154" s="253"/>
      <c r="H154" s="25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2" customHeight="1">
      <c r="A155" s="250"/>
      <c r="B155" s="251"/>
      <c r="C155" s="251"/>
      <c r="D155" s="251"/>
      <c r="E155" s="252"/>
      <c r="F155" s="253"/>
      <c r="G155" s="253"/>
      <c r="H155" s="25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2" customHeight="1">
      <c r="A156" s="250"/>
      <c r="B156" s="251"/>
      <c r="C156" s="251"/>
      <c r="D156" s="251"/>
      <c r="E156" s="252"/>
      <c r="F156" s="253"/>
      <c r="G156" s="253"/>
      <c r="H156" s="25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2" customHeight="1">
      <c r="A157" s="250"/>
      <c r="B157" s="251"/>
      <c r="C157" s="251"/>
      <c r="D157" s="251"/>
      <c r="E157" s="252"/>
      <c r="F157" s="253"/>
      <c r="G157" s="253"/>
      <c r="H157" s="25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2" customHeight="1">
      <c r="A158" s="250"/>
      <c r="B158" s="251"/>
      <c r="C158" s="251"/>
      <c r="D158" s="251"/>
      <c r="E158" s="252"/>
      <c r="F158" s="253"/>
      <c r="G158" s="253"/>
      <c r="H158" s="25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2" customHeight="1">
      <c r="A159" s="250"/>
      <c r="B159" s="251"/>
      <c r="C159" s="251"/>
      <c r="D159" s="251"/>
      <c r="E159" s="252"/>
      <c r="F159" s="253"/>
      <c r="G159" s="253"/>
      <c r="H159" s="25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2" customHeight="1">
      <c r="A160" s="250"/>
      <c r="B160" s="251"/>
      <c r="C160" s="251"/>
      <c r="D160" s="251"/>
      <c r="E160" s="252"/>
      <c r="F160" s="253"/>
      <c r="G160" s="253"/>
      <c r="H160" s="25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2" customHeight="1">
      <c r="A161" s="250"/>
      <c r="B161" s="251"/>
      <c r="C161" s="251"/>
      <c r="D161" s="251"/>
      <c r="E161" s="252"/>
      <c r="F161" s="253"/>
      <c r="G161" s="253"/>
      <c r="H161" s="25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2" customHeight="1">
      <c r="A162" s="250"/>
      <c r="B162" s="251"/>
      <c r="C162" s="251"/>
      <c r="D162" s="251"/>
      <c r="E162" s="252"/>
      <c r="F162" s="253"/>
      <c r="G162" s="253"/>
      <c r="H162" s="25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2" customHeight="1">
      <c r="A163" s="250"/>
      <c r="B163" s="251"/>
      <c r="C163" s="251"/>
      <c r="D163" s="251"/>
      <c r="E163" s="252"/>
      <c r="F163" s="253"/>
      <c r="G163" s="253"/>
      <c r="H163" s="25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2" customHeight="1">
      <c r="A164" s="250"/>
      <c r="B164" s="251"/>
      <c r="C164" s="251"/>
      <c r="D164" s="251"/>
      <c r="E164" s="252"/>
      <c r="F164" s="253"/>
      <c r="G164" s="253"/>
      <c r="H164" s="25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2" customHeight="1">
      <c r="A165" s="250"/>
      <c r="B165" s="251"/>
      <c r="C165" s="251"/>
      <c r="D165" s="251"/>
      <c r="E165" s="252"/>
      <c r="F165" s="253"/>
      <c r="G165" s="253"/>
      <c r="H165" s="25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2" customHeight="1">
      <c r="A166" s="250"/>
      <c r="B166" s="251"/>
      <c r="C166" s="251"/>
      <c r="D166" s="251"/>
      <c r="E166" s="252"/>
      <c r="F166" s="253"/>
      <c r="G166" s="253"/>
      <c r="H166" s="25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2" customHeight="1">
      <c r="A167" s="250"/>
      <c r="B167" s="251"/>
      <c r="C167" s="251"/>
      <c r="D167" s="251"/>
      <c r="E167" s="252"/>
      <c r="F167" s="253"/>
      <c r="G167" s="253"/>
      <c r="H167" s="25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2" customHeight="1">
      <c r="A168" s="250"/>
      <c r="B168" s="251"/>
      <c r="C168" s="251"/>
      <c r="D168" s="251"/>
      <c r="E168" s="252"/>
      <c r="F168" s="253"/>
      <c r="G168" s="253"/>
      <c r="H168" s="25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2" customHeight="1">
      <c r="A169" s="250"/>
      <c r="B169" s="251"/>
      <c r="C169" s="251"/>
      <c r="D169" s="251"/>
      <c r="E169" s="252"/>
      <c r="F169" s="253"/>
      <c r="G169" s="253"/>
      <c r="H169" s="25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2" customHeight="1">
      <c r="A170" s="250"/>
      <c r="B170" s="251"/>
      <c r="C170" s="251"/>
      <c r="D170" s="251"/>
      <c r="E170" s="252"/>
      <c r="F170" s="253"/>
      <c r="G170" s="253"/>
      <c r="H170" s="25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2" customHeight="1">
      <c r="A171" s="250"/>
      <c r="B171" s="251"/>
      <c r="C171" s="251"/>
      <c r="D171" s="251"/>
      <c r="E171" s="252"/>
      <c r="F171" s="253"/>
      <c r="G171" s="253"/>
      <c r="H171" s="25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2" customHeight="1">
      <c r="A172" s="250"/>
      <c r="B172" s="251"/>
      <c r="C172" s="251"/>
      <c r="D172" s="251"/>
      <c r="E172" s="252"/>
      <c r="F172" s="253"/>
      <c r="G172" s="253"/>
      <c r="H172" s="25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2" customHeight="1">
      <c r="A173" s="250"/>
      <c r="B173" s="251"/>
      <c r="C173" s="251"/>
      <c r="D173" s="251"/>
      <c r="E173" s="252"/>
      <c r="F173" s="253"/>
      <c r="G173" s="253"/>
      <c r="H173" s="25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2" customHeight="1">
      <c r="A174" s="250"/>
      <c r="B174" s="251"/>
      <c r="C174" s="251"/>
      <c r="D174" s="251"/>
      <c r="E174" s="252"/>
      <c r="F174" s="253"/>
      <c r="G174" s="253"/>
      <c r="H174" s="25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2" customHeight="1">
      <c r="A175" s="250"/>
      <c r="B175" s="251"/>
      <c r="C175" s="251"/>
      <c r="D175" s="251"/>
      <c r="E175" s="252"/>
      <c r="F175" s="253"/>
      <c r="G175" s="253"/>
      <c r="H175" s="25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2" customHeight="1">
      <c r="A176" s="250"/>
      <c r="B176" s="251"/>
      <c r="C176" s="251"/>
      <c r="D176" s="251"/>
      <c r="E176" s="252"/>
      <c r="F176" s="253"/>
      <c r="G176" s="253"/>
      <c r="H176" s="25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2" customHeight="1">
      <c r="A177" s="250"/>
      <c r="B177" s="251"/>
      <c r="C177" s="251"/>
      <c r="D177" s="251"/>
      <c r="E177" s="252"/>
      <c r="F177" s="253"/>
      <c r="G177" s="253"/>
      <c r="H177" s="25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2" customHeight="1">
      <c r="A178" s="250"/>
      <c r="B178" s="251"/>
      <c r="C178" s="251"/>
      <c r="D178" s="251"/>
      <c r="E178" s="252"/>
      <c r="F178" s="253"/>
      <c r="G178" s="253"/>
      <c r="H178" s="25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2" customHeight="1">
      <c r="A179" s="250"/>
      <c r="B179" s="251"/>
      <c r="C179" s="251"/>
      <c r="D179" s="251"/>
      <c r="E179" s="252"/>
      <c r="F179" s="253"/>
      <c r="G179" s="253"/>
      <c r="H179" s="25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2" customHeight="1">
      <c r="A180" s="250"/>
      <c r="B180" s="251"/>
      <c r="C180" s="251"/>
      <c r="D180" s="251"/>
      <c r="E180" s="252"/>
      <c r="F180" s="253"/>
      <c r="G180" s="253"/>
      <c r="H180" s="25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2" customHeight="1">
      <c r="A181" s="250"/>
      <c r="B181" s="251"/>
      <c r="C181" s="251"/>
      <c r="D181" s="251"/>
      <c r="E181" s="252"/>
      <c r="F181" s="253"/>
      <c r="G181" s="253"/>
      <c r="H181" s="25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2" customHeight="1">
      <c r="A182" s="250"/>
      <c r="B182" s="251"/>
      <c r="C182" s="251"/>
      <c r="D182" s="251"/>
      <c r="E182" s="252"/>
      <c r="F182" s="253"/>
      <c r="G182" s="253"/>
      <c r="H182" s="25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2" customHeight="1">
      <c r="A183" s="250"/>
      <c r="B183" s="251"/>
      <c r="C183" s="251"/>
      <c r="D183" s="251"/>
      <c r="E183" s="252"/>
      <c r="F183" s="253"/>
      <c r="G183" s="253"/>
      <c r="H183" s="25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2" customHeight="1">
      <c r="A184" s="250"/>
      <c r="B184" s="251"/>
      <c r="C184" s="251"/>
      <c r="D184" s="251"/>
      <c r="E184" s="252"/>
      <c r="F184" s="253"/>
      <c r="G184" s="253"/>
      <c r="H184" s="25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2" customHeight="1">
      <c r="A185" s="250"/>
      <c r="B185" s="251"/>
      <c r="C185" s="251"/>
      <c r="D185" s="251"/>
      <c r="E185" s="252"/>
      <c r="F185" s="253"/>
      <c r="G185" s="253"/>
      <c r="H185" s="25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2" customHeight="1">
      <c r="A186" s="250"/>
      <c r="B186" s="251"/>
      <c r="C186" s="251"/>
      <c r="D186" s="251"/>
      <c r="E186" s="252"/>
      <c r="F186" s="253"/>
      <c r="G186" s="253"/>
      <c r="H186" s="25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2" customHeight="1">
      <c r="A187" s="250"/>
      <c r="B187" s="251"/>
      <c r="C187" s="251"/>
      <c r="D187" s="251"/>
      <c r="E187" s="252"/>
      <c r="F187" s="253"/>
      <c r="G187" s="253"/>
      <c r="H187" s="25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2" customHeight="1">
      <c r="A188" s="250"/>
      <c r="B188" s="251"/>
      <c r="C188" s="251"/>
      <c r="D188" s="251"/>
      <c r="E188" s="252"/>
      <c r="F188" s="253"/>
      <c r="G188" s="253"/>
      <c r="H188" s="25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2" customHeight="1">
      <c r="A189" s="250"/>
      <c r="B189" s="251"/>
      <c r="C189" s="251"/>
      <c r="D189" s="251"/>
      <c r="E189" s="252"/>
      <c r="F189" s="253"/>
      <c r="G189" s="253"/>
      <c r="H189" s="25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2" customHeight="1">
      <c r="A190" s="250"/>
      <c r="B190" s="251"/>
      <c r="C190" s="251"/>
      <c r="D190" s="251"/>
      <c r="E190" s="252"/>
      <c r="F190" s="253"/>
      <c r="G190" s="253"/>
      <c r="H190" s="25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2" customHeight="1">
      <c r="A191" s="250"/>
      <c r="B191" s="251"/>
      <c r="C191" s="251"/>
      <c r="D191" s="251"/>
      <c r="E191" s="252"/>
      <c r="F191" s="253"/>
      <c r="G191" s="253"/>
      <c r="H191" s="25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2" customHeight="1">
      <c r="A192" s="250"/>
      <c r="B192" s="251"/>
      <c r="C192" s="251"/>
      <c r="D192" s="251"/>
      <c r="E192" s="252"/>
      <c r="F192" s="253"/>
      <c r="G192" s="253"/>
      <c r="H192" s="25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2" customHeight="1">
      <c r="A193" s="250"/>
      <c r="B193" s="251"/>
      <c r="C193" s="251"/>
      <c r="D193" s="251"/>
      <c r="E193" s="252"/>
      <c r="F193" s="253"/>
      <c r="G193" s="253"/>
      <c r="H193" s="25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2" customHeight="1">
      <c r="A194" s="250"/>
      <c r="B194" s="251"/>
      <c r="C194" s="251"/>
      <c r="D194" s="251"/>
      <c r="E194" s="252"/>
      <c r="F194" s="253"/>
      <c r="G194" s="253"/>
      <c r="H194" s="25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2" customHeight="1">
      <c r="A195" s="250"/>
      <c r="B195" s="251"/>
      <c r="C195" s="251"/>
      <c r="D195" s="251"/>
      <c r="E195" s="252"/>
      <c r="F195" s="253"/>
      <c r="G195" s="253"/>
      <c r="H195" s="25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2" customHeight="1">
      <c r="A196" s="250"/>
      <c r="B196" s="251"/>
      <c r="C196" s="251"/>
      <c r="D196" s="251"/>
      <c r="E196" s="252"/>
      <c r="F196" s="253"/>
      <c r="G196" s="253"/>
      <c r="H196" s="25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2" customHeight="1">
      <c r="A197" s="250"/>
      <c r="B197" s="251"/>
      <c r="C197" s="251"/>
      <c r="D197" s="251"/>
      <c r="E197" s="252"/>
      <c r="F197" s="253"/>
      <c r="G197" s="253"/>
      <c r="H197" s="25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2" customHeight="1">
      <c r="A198" s="250"/>
      <c r="B198" s="251"/>
      <c r="C198" s="251"/>
      <c r="D198" s="251"/>
      <c r="E198" s="252"/>
      <c r="F198" s="253"/>
      <c r="G198" s="253"/>
      <c r="H198" s="25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2" customHeight="1">
      <c r="A199" s="250"/>
      <c r="B199" s="251"/>
      <c r="C199" s="251"/>
      <c r="D199" s="251"/>
      <c r="E199" s="252"/>
      <c r="F199" s="253"/>
      <c r="G199" s="253"/>
      <c r="H199" s="25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2" customHeight="1">
      <c r="A200" s="250"/>
      <c r="B200" s="251"/>
      <c r="C200" s="251"/>
      <c r="D200" s="251"/>
      <c r="E200" s="252"/>
      <c r="F200" s="253"/>
      <c r="G200" s="253"/>
      <c r="H200" s="25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2" customHeight="1">
      <c r="A201" s="250"/>
      <c r="B201" s="251"/>
      <c r="C201" s="251"/>
      <c r="D201" s="251"/>
      <c r="E201" s="252"/>
      <c r="F201" s="253"/>
      <c r="G201" s="253"/>
      <c r="H201" s="25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2" customHeight="1">
      <c r="A202" s="250"/>
      <c r="B202" s="251"/>
      <c r="C202" s="251"/>
      <c r="D202" s="251"/>
      <c r="E202" s="252"/>
      <c r="F202" s="253"/>
      <c r="G202" s="253"/>
      <c r="H202" s="25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2" customHeight="1">
      <c r="A203" s="250"/>
      <c r="B203" s="251"/>
      <c r="C203" s="251"/>
      <c r="D203" s="251"/>
      <c r="E203" s="252"/>
      <c r="F203" s="253"/>
      <c r="G203" s="253"/>
      <c r="H203" s="25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2" customHeight="1">
      <c r="A204" s="250"/>
      <c r="B204" s="251"/>
      <c r="C204" s="251"/>
      <c r="D204" s="251"/>
      <c r="E204" s="252"/>
      <c r="F204" s="253"/>
      <c r="G204" s="253"/>
      <c r="H204" s="25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2" customHeight="1">
      <c r="A205" s="250"/>
      <c r="B205" s="251"/>
      <c r="C205" s="251"/>
      <c r="D205" s="251"/>
      <c r="E205" s="252"/>
      <c r="F205" s="253"/>
      <c r="G205" s="253"/>
      <c r="H205" s="25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2" customHeight="1">
      <c r="A206" s="250"/>
      <c r="B206" s="251"/>
      <c r="C206" s="251"/>
      <c r="D206" s="251"/>
      <c r="E206" s="252"/>
      <c r="F206" s="253"/>
      <c r="G206" s="253"/>
      <c r="H206" s="25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2" customHeight="1">
      <c r="A207" s="250"/>
      <c r="B207" s="251"/>
      <c r="C207" s="251"/>
      <c r="D207" s="251"/>
      <c r="E207" s="252"/>
      <c r="F207" s="253"/>
      <c r="G207" s="253"/>
      <c r="H207" s="25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2" customHeight="1">
      <c r="A208" s="250"/>
      <c r="B208" s="251"/>
      <c r="C208" s="251"/>
      <c r="D208" s="251"/>
      <c r="E208" s="252"/>
      <c r="F208" s="253"/>
      <c r="G208" s="253"/>
      <c r="H208" s="25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2" customHeight="1">
      <c r="A209" s="250"/>
      <c r="B209" s="251"/>
      <c r="C209" s="251"/>
      <c r="D209" s="251"/>
      <c r="E209" s="252"/>
      <c r="F209" s="253"/>
      <c r="G209" s="253"/>
      <c r="H209" s="25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2" customHeight="1">
      <c r="A210" s="250"/>
      <c r="B210" s="251"/>
      <c r="C210" s="251"/>
      <c r="D210" s="251"/>
      <c r="E210" s="252"/>
      <c r="F210" s="253"/>
      <c r="G210" s="253"/>
      <c r="H210" s="25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2" customHeight="1">
      <c r="A211" s="250"/>
      <c r="B211" s="251"/>
      <c r="C211" s="251"/>
      <c r="D211" s="251"/>
      <c r="E211" s="252"/>
      <c r="F211" s="253"/>
      <c r="G211" s="253"/>
      <c r="H211" s="25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2" customHeight="1">
      <c r="A212" s="250"/>
      <c r="B212" s="251"/>
      <c r="C212" s="251"/>
      <c r="D212" s="251"/>
      <c r="E212" s="252"/>
      <c r="F212" s="253"/>
      <c r="G212" s="253"/>
      <c r="H212" s="25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2" customHeight="1">
      <c r="A213" s="250"/>
      <c r="B213" s="251"/>
      <c r="C213" s="251"/>
      <c r="D213" s="251"/>
      <c r="E213" s="252"/>
      <c r="F213" s="253"/>
      <c r="G213" s="253"/>
      <c r="H213" s="25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2" customHeight="1">
      <c r="A214" s="250"/>
      <c r="B214" s="251"/>
      <c r="C214" s="251"/>
      <c r="D214" s="251"/>
      <c r="E214" s="252"/>
      <c r="F214" s="253"/>
      <c r="G214" s="253"/>
      <c r="H214" s="25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2" customHeight="1">
      <c r="A215" s="250"/>
      <c r="B215" s="251"/>
      <c r="C215" s="251"/>
      <c r="D215" s="251"/>
      <c r="E215" s="252"/>
      <c r="F215" s="253"/>
      <c r="G215" s="253"/>
      <c r="H215" s="25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2" customHeight="1">
      <c r="A216" s="250"/>
      <c r="B216" s="251"/>
      <c r="C216" s="251"/>
      <c r="D216" s="251"/>
      <c r="E216" s="252"/>
      <c r="F216" s="253"/>
      <c r="G216" s="253"/>
      <c r="H216" s="25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2" customHeight="1">
      <c r="A217" s="250"/>
      <c r="B217" s="251"/>
      <c r="C217" s="251"/>
      <c r="D217" s="251"/>
      <c r="E217" s="252"/>
      <c r="F217" s="253"/>
      <c r="G217" s="253"/>
      <c r="H217" s="25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2" customHeight="1">
      <c r="A218" s="250"/>
      <c r="B218" s="251"/>
      <c r="C218" s="251"/>
      <c r="D218" s="251"/>
      <c r="E218" s="252"/>
      <c r="F218" s="253"/>
      <c r="G218" s="253"/>
      <c r="H218" s="25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2" customHeight="1">
      <c r="A219" s="250"/>
      <c r="B219" s="251"/>
      <c r="C219" s="251"/>
      <c r="D219" s="251"/>
      <c r="E219" s="252"/>
      <c r="F219" s="253"/>
      <c r="G219" s="253"/>
      <c r="H219" s="25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2" customHeight="1">
      <c r="A220" s="250"/>
      <c r="B220" s="251"/>
      <c r="C220" s="251"/>
      <c r="D220" s="251"/>
      <c r="E220" s="252"/>
      <c r="F220" s="253"/>
      <c r="G220" s="253"/>
      <c r="H220" s="25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2" customHeight="1">
      <c r="A221" s="250"/>
      <c r="B221" s="251"/>
      <c r="C221" s="251"/>
      <c r="D221" s="251"/>
      <c r="E221" s="252"/>
      <c r="F221" s="253"/>
      <c r="G221" s="253"/>
      <c r="H221" s="25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2" customHeight="1">
      <c r="A222" s="250"/>
      <c r="B222" s="251"/>
      <c r="C222" s="251"/>
      <c r="D222" s="251"/>
      <c r="E222" s="252"/>
      <c r="F222" s="253"/>
      <c r="G222" s="253"/>
      <c r="H222" s="25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2" customHeight="1">
      <c r="A223" s="250"/>
      <c r="B223" s="251"/>
      <c r="C223" s="251"/>
      <c r="D223" s="251"/>
      <c r="E223" s="252"/>
      <c r="F223" s="253"/>
      <c r="G223" s="253"/>
      <c r="H223" s="25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2" customHeight="1">
      <c r="A224" s="250"/>
      <c r="B224" s="251"/>
      <c r="C224" s="251"/>
      <c r="D224" s="251"/>
      <c r="E224" s="252"/>
      <c r="F224" s="253"/>
      <c r="G224" s="253"/>
      <c r="H224" s="25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2" customHeight="1">
      <c r="A225" s="250"/>
      <c r="B225" s="251"/>
      <c r="C225" s="251"/>
      <c r="D225" s="251"/>
      <c r="E225" s="252"/>
      <c r="F225" s="253"/>
      <c r="G225" s="253"/>
      <c r="H225" s="25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2" customHeight="1">
      <c r="A226" s="250"/>
      <c r="B226" s="251"/>
      <c r="C226" s="251"/>
      <c r="D226" s="251"/>
      <c r="E226" s="252"/>
      <c r="F226" s="253"/>
      <c r="G226" s="253"/>
      <c r="H226" s="25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2" customHeight="1">
      <c r="A227" s="250"/>
      <c r="B227" s="251"/>
      <c r="C227" s="251"/>
      <c r="D227" s="251"/>
      <c r="E227" s="252"/>
      <c r="F227" s="253"/>
      <c r="G227" s="253"/>
      <c r="H227" s="25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2" customHeight="1">
      <c r="A228" s="250"/>
      <c r="B228" s="251"/>
      <c r="C228" s="251"/>
      <c r="D228" s="251"/>
      <c r="E228" s="252"/>
      <c r="F228" s="253"/>
      <c r="G228" s="253"/>
      <c r="H228" s="25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2" customHeight="1">
      <c r="A229" s="250"/>
      <c r="B229" s="251"/>
      <c r="C229" s="251"/>
      <c r="D229" s="251"/>
      <c r="E229" s="252"/>
      <c r="F229" s="253"/>
      <c r="G229" s="253"/>
      <c r="H229" s="25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2" customHeight="1">
      <c r="A230" s="250"/>
      <c r="B230" s="251"/>
      <c r="C230" s="251"/>
      <c r="D230" s="251"/>
      <c r="E230" s="252"/>
      <c r="F230" s="253"/>
      <c r="G230" s="253"/>
      <c r="H230" s="25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2" customHeight="1">
      <c r="A231" s="250"/>
      <c r="B231" s="251"/>
      <c r="C231" s="251"/>
      <c r="D231" s="251"/>
      <c r="E231" s="252"/>
      <c r="F231" s="253"/>
      <c r="G231" s="253"/>
      <c r="H231" s="25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2" customHeight="1">
      <c r="A232" s="250"/>
      <c r="B232" s="251"/>
      <c r="C232" s="251"/>
      <c r="D232" s="251"/>
      <c r="E232" s="252"/>
      <c r="F232" s="253"/>
      <c r="G232" s="253"/>
      <c r="H232" s="25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2" customHeight="1">
      <c r="A233" s="250"/>
      <c r="B233" s="251"/>
      <c r="C233" s="251"/>
      <c r="D233" s="251"/>
      <c r="E233" s="252"/>
      <c r="F233" s="253"/>
      <c r="G233" s="253"/>
      <c r="H233" s="25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2" customHeight="1">
      <c r="A234" s="250"/>
      <c r="B234" s="251"/>
      <c r="C234" s="251"/>
      <c r="D234" s="251"/>
      <c r="E234" s="252"/>
      <c r="F234" s="253"/>
      <c r="G234" s="253"/>
      <c r="H234" s="25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2" customHeight="1">
      <c r="A235" s="250"/>
      <c r="B235" s="251"/>
      <c r="C235" s="251"/>
      <c r="D235" s="251"/>
      <c r="E235" s="252"/>
      <c r="F235" s="253"/>
      <c r="G235" s="253"/>
      <c r="H235" s="25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2" customHeight="1">
      <c r="A236" s="250"/>
      <c r="B236" s="251"/>
      <c r="C236" s="251"/>
      <c r="D236" s="251"/>
      <c r="E236" s="252"/>
      <c r="F236" s="253"/>
      <c r="G236" s="253"/>
      <c r="H236" s="25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2" customHeight="1">
      <c r="A237" s="250"/>
      <c r="B237" s="251"/>
      <c r="C237" s="251"/>
      <c r="D237" s="251"/>
      <c r="E237" s="252"/>
      <c r="F237" s="253"/>
      <c r="G237" s="253"/>
      <c r="H237" s="25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2" customHeight="1">
      <c r="A238" s="250"/>
      <c r="B238" s="251"/>
      <c r="C238" s="251"/>
      <c r="D238" s="251"/>
      <c r="E238" s="252"/>
      <c r="F238" s="253"/>
      <c r="G238" s="253"/>
      <c r="H238" s="25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2" customHeight="1">
      <c r="A239" s="250"/>
      <c r="B239" s="251"/>
      <c r="C239" s="251"/>
      <c r="D239" s="251"/>
      <c r="E239" s="252"/>
      <c r="F239" s="253"/>
      <c r="G239" s="253"/>
      <c r="H239" s="25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2" customHeight="1">
      <c r="A240" s="250"/>
      <c r="B240" s="251"/>
      <c r="C240" s="251"/>
      <c r="D240" s="251"/>
      <c r="E240" s="252"/>
      <c r="F240" s="253"/>
      <c r="G240" s="253"/>
      <c r="H240" s="25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2" customHeight="1">
      <c r="A241" s="250"/>
      <c r="B241" s="251"/>
      <c r="C241" s="251"/>
      <c r="D241" s="251"/>
      <c r="E241" s="252"/>
      <c r="F241" s="253"/>
      <c r="G241" s="253"/>
      <c r="H241" s="25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2" customHeight="1">
      <c r="A242" s="250"/>
      <c r="B242" s="251"/>
      <c r="C242" s="251"/>
      <c r="D242" s="251"/>
      <c r="E242" s="252"/>
      <c r="F242" s="253"/>
      <c r="G242" s="253"/>
      <c r="H242" s="25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2" customHeight="1">
      <c r="A243" s="250"/>
      <c r="B243" s="251"/>
      <c r="C243" s="251"/>
      <c r="D243" s="251"/>
      <c r="E243" s="252"/>
      <c r="F243" s="253"/>
      <c r="G243" s="253"/>
      <c r="H243" s="25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2" customHeight="1">
      <c r="A244" s="250"/>
      <c r="B244" s="251"/>
      <c r="C244" s="251"/>
      <c r="D244" s="251"/>
      <c r="E244" s="252"/>
      <c r="F244" s="253"/>
      <c r="G244" s="253"/>
      <c r="H244" s="25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2" customHeight="1">
      <c r="A245" s="250"/>
      <c r="B245" s="251"/>
      <c r="C245" s="251"/>
      <c r="D245" s="251"/>
      <c r="E245" s="252"/>
      <c r="F245" s="253"/>
      <c r="G245" s="253"/>
      <c r="H245" s="25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2" customHeight="1">
      <c r="A246" s="250"/>
      <c r="B246" s="251"/>
      <c r="C246" s="251"/>
      <c r="D246" s="251"/>
      <c r="E246" s="252"/>
      <c r="F246" s="253"/>
      <c r="G246" s="253"/>
      <c r="H246" s="25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2" customHeight="1">
      <c r="A247" s="250"/>
      <c r="B247" s="251"/>
      <c r="C247" s="251"/>
      <c r="D247" s="251"/>
      <c r="E247" s="252"/>
      <c r="F247" s="253"/>
      <c r="G247" s="253"/>
      <c r="H247" s="25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2" customHeight="1">
      <c r="A248" s="250"/>
      <c r="B248" s="251"/>
      <c r="C248" s="251"/>
      <c r="D248" s="251"/>
      <c r="E248" s="252"/>
      <c r="F248" s="253"/>
      <c r="G248" s="253"/>
      <c r="H248" s="25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2" customHeight="1">
      <c r="A249" s="250"/>
      <c r="B249" s="251"/>
      <c r="C249" s="251"/>
      <c r="D249" s="251"/>
      <c r="E249" s="252"/>
      <c r="F249" s="253"/>
      <c r="G249" s="253"/>
      <c r="H249" s="25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2" customHeight="1">
      <c r="A250" s="250"/>
      <c r="B250" s="251"/>
      <c r="C250" s="251"/>
      <c r="D250" s="251"/>
      <c r="E250" s="252"/>
      <c r="F250" s="253"/>
      <c r="G250" s="253"/>
      <c r="H250" s="25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2" customHeight="1">
      <c r="A251" s="250"/>
      <c r="B251" s="251"/>
      <c r="C251" s="251"/>
      <c r="D251" s="251"/>
      <c r="E251" s="252"/>
      <c r="F251" s="253"/>
      <c r="G251" s="253"/>
      <c r="H251" s="25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2" customHeight="1">
      <c r="A252" s="250"/>
      <c r="B252" s="251"/>
      <c r="C252" s="251"/>
      <c r="D252" s="251"/>
      <c r="E252" s="252"/>
      <c r="F252" s="253"/>
      <c r="G252" s="253"/>
      <c r="H252" s="25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2" customHeight="1">
      <c r="A253" s="250"/>
      <c r="B253" s="251"/>
      <c r="C253" s="251"/>
      <c r="D253" s="251"/>
      <c r="E253" s="252"/>
      <c r="F253" s="253"/>
      <c r="G253" s="253"/>
      <c r="H253" s="25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2" customHeight="1">
      <c r="A254" s="250"/>
      <c r="B254" s="251"/>
      <c r="C254" s="251"/>
      <c r="D254" s="251"/>
      <c r="E254" s="252"/>
      <c r="F254" s="253"/>
      <c r="G254" s="253"/>
      <c r="H254" s="25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2" customHeight="1">
      <c r="A255" s="250"/>
      <c r="B255" s="251"/>
      <c r="C255" s="251"/>
      <c r="D255" s="251"/>
      <c r="E255" s="252"/>
      <c r="F255" s="253"/>
      <c r="G255" s="253"/>
      <c r="H255" s="25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2" customHeight="1">
      <c r="A256" s="250"/>
      <c r="B256" s="251"/>
      <c r="C256" s="251"/>
      <c r="D256" s="251"/>
      <c r="E256" s="252"/>
      <c r="F256" s="253"/>
      <c r="G256" s="253"/>
      <c r="H256" s="25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2" customHeight="1">
      <c r="A257" s="250"/>
      <c r="B257" s="251"/>
      <c r="C257" s="251"/>
      <c r="D257" s="251"/>
      <c r="E257" s="252"/>
      <c r="F257" s="253"/>
      <c r="G257" s="253"/>
      <c r="H257" s="25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2" customHeight="1">
      <c r="A258" s="250"/>
      <c r="B258" s="251"/>
      <c r="C258" s="251"/>
      <c r="D258" s="251"/>
      <c r="E258" s="252"/>
      <c r="F258" s="253"/>
      <c r="G258" s="253"/>
      <c r="H258" s="25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2" customHeight="1">
      <c r="A259" s="250"/>
      <c r="B259" s="251"/>
      <c r="C259" s="251"/>
      <c r="D259" s="251"/>
      <c r="E259" s="252"/>
      <c r="F259" s="253"/>
      <c r="G259" s="253"/>
      <c r="H259" s="25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2" customHeight="1">
      <c r="A260" s="250"/>
      <c r="B260" s="251"/>
      <c r="C260" s="251"/>
      <c r="D260" s="251"/>
      <c r="E260" s="252"/>
      <c r="F260" s="253"/>
      <c r="G260" s="253"/>
      <c r="H260" s="25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2" customHeight="1">
      <c r="A261" s="250"/>
      <c r="B261" s="251"/>
      <c r="C261" s="251"/>
      <c r="D261" s="251"/>
      <c r="E261" s="252"/>
      <c r="F261" s="253"/>
      <c r="G261" s="253"/>
      <c r="H261" s="25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2" customHeight="1">
      <c r="A262" s="250"/>
      <c r="B262" s="251"/>
      <c r="C262" s="251"/>
      <c r="D262" s="251"/>
      <c r="E262" s="252"/>
      <c r="F262" s="253"/>
      <c r="G262" s="253"/>
      <c r="H262" s="25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2" customHeight="1">
      <c r="A263" s="250"/>
      <c r="B263" s="251"/>
      <c r="C263" s="251"/>
      <c r="D263" s="251"/>
      <c r="E263" s="252"/>
      <c r="F263" s="253"/>
      <c r="G263" s="253"/>
      <c r="H263" s="25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2" customHeight="1">
      <c r="A264" s="250"/>
      <c r="B264" s="251"/>
      <c r="C264" s="251"/>
      <c r="D264" s="251"/>
      <c r="E264" s="252"/>
      <c r="F264" s="253"/>
      <c r="G264" s="253"/>
      <c r="H264" s="25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2" customHeight="1">
      <c r="A265" s="250"/>
      <c r="B265" s="251"/>
      <c r="C265" s="251"/>
      <c r="D265" s="251"/>
      <c r="E265" s="252"/>
      <c r="F265" s="253"/>
      <c r="G265" s="253"/>
      <c r="H265" s="25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2" customHeight="1">
      <c r="A266" s="250"/>
      <c r="B266" s="251"/>
      <c r="C266" s="251"/>
      <c r="D266" s="251"/>
      <c r="E266" s="252"/>
      <c r="F266" s="253"/>
      <c r="G266" s="253"/>
      <c r="H266" s="25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2" customHeight="1">
      <c r="A267" s="250"/>
      <c r="B267" s="251"/>
      <c r="C267" s="251"/>
      <c r="D267" s="251"/>
      <c r="E267" s="252"/>
      <c r="F267" s="253"/>
      <c r="G267" s="253"/>
      <c r="H267" s="25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2" customHeight="1">
      <c r="A268" s="250"/>
      <c r="B268" s="251"/>
      <c r="C268" s="251"/>
      <c r="D268" s="251"/>
      <c r="E268" s="252"/>
      <c r="F268" s="253"/>
      <c r="G268" s="253"/>
      <c r="H268" s="25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2" customHeight="1">
      <c r="A269" s="250"/>
      <c r="B269" s="251"/>
      <c r="C269" s="251"/>
      <c r="D269" s="251"/>
      <c r="E269" s="252"/>
      <c r="F269" s="253"/>
      <c r="G269" s="253"/>
      <c r="H269" s="25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2" customHeight="1">
      <c r="A270" s="250"/>
      <c r="B270" s="251"/>
      <c r="C270" s="251"/>
      <c r="D270" s="251"/>
      <c r="E270" s="252"/>
      <c r="F270" s="253"/>
      <c r="G270" s="253"/>
      <c r="H270" s="25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2" customHeight="1">
      <c r="A271" s="250"/>
      <c r="B271" s="251"/>
      <c r="C271" s="251"/>
      <c r="D271" s="251"/>
      <c r="E271" s="252"/>
      <c r="F271" s="253"/>
      <c r="G271" s="253"/>
      <c r="H271" s="25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2" customHeight="1">
      <c r="A272" s="250"/>
      <c r="B272" s="251"/>
      <c r="C272" s="251"/>
      <c r="D272" s="251"/>
      <c r="E272" s="252"/>
      <c r="F272" s="253"/>
      <c r="G272" s="253"/>
      <c r="H272" s="25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2" customHeight="1">
      <c r="A273" s="250"/>
      <c r="B273" s="251"/>
      <c r="C273" s="251"/>
      <c r="D273" s="251"/>
      <c r="E273" s="252"/>
      <c r="F273" s="253"/>
      <c r="G273" s="253"/>
      <c r="H273" s="252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2" customHeight="1">
      <c r="A274" s="250"/>
      <c r="B274" s="251"/>
      <c r="C274" s="251"/>
      <c r="D274" s="251"/>
      <c r="E274" s="252"/>
      <c r="F274" s="253"/>
      <c r="G274" s="253"/>
      <c r="H274" s="25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2" customHeight="1">
      <c r="A275" s="250"/>
      <c r="B275" s="251"/>
      <c r="C275" s="251"/>
      <c r="D275" s="251"/>
      <c r="E275" s="252"/>
      <c r="F275" s="253"/>
      <c r="G275" s="253"/>
      <c r="H275" s="25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2" customHeight="1">
      <c r="A276" s="250"/>
      <c r="B276" s="251"/>
      <c r="C276" s="251"/>
      <c r="D276" s="251"/>
      <c r="E276" s="252"/>
      <c r="F276" s="253"/>
      <c r="G276" s="253"/>
      <c r="H276" s="25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2" customHeight="1">
      <c r="A277" s="250"/>
      <c r="B277" s="251"/>
      <c r="C277" s="251"/>
      <c r="D277" s="251"/>
      <c r="E277" s="252"/>
      <c r="F277" s="253"/>
      <c r="G277" s="253"/>
      <c r="H277" s="25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2" customHeight="1">
      <c r="A278" s="250"/>
      <c r="B278" s="251"/>
      <c r="C278" s="251"/>
      <c r="D278" s="251"/>
      <c r="E278" s="252"/>
      <c r="F278" s="253"/>
      <c r="G278" s="253"/>
      <c r="H278" s="25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2" customHeight="1">
      <c r="A279" s="250"/>
      <c r="B279" s="251"/>
      <c r="C279" s="251"/>
      <c r="D279" s="251"/>
      <c r="E279" s="252"/>
      <c r="F279" s="253"/>
      <c r="G279" s="253"/>
      <c r="H279" s="25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2" customHeight="1">
      <c r="A280" s="250"/>
      <c r="B280" s="251"/>
      <c r="C280" s="251"/>
      <c r="D280" s="251"/>
      <c r="E280" s="252"/>
      <c r="F280" s="253"/>
      <c r="G280" s="253"/>
      <c r="H280" s="25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2" customHeight="1">
      <c r="A281" s="250"/>
      <c r="B281" s="251"/>
      <c r="C281" s="251"/>
      <c r="D281" s="251"/>
      <c r="E281" s="252"/>
      <c r="F281" s="253"/>
      <c r="G281" s="253"/>
      <c r="H281" s="252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2" customHeight="1">
      <c r="A282" s="250"/>
      <c r="B282" s="251"/>
      <c r="C282" s="251"/>
      <c r="D282" s="251"/>
      <c r="E282" s="252"/>
      <c r="F282" s="253"/>
      <c r="G282" s="253"/>
      <c r="H282" s="252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2" customHeight="1">
      <c r="A283" s="250"/>
      <c r="B283" s="251"/>
      <c r="C283" s="251"/>
      <c r="D283" s="251"/>
      <c r="E283" s="252"/>
      <c r="F283" s="253"/>
      <c r="G283" s="253"/>
      <c r="H283" s="252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2" customHeight="1">
      <c r="A284" s="250"/>
      <c r="B284" s="251"/>
      <c r="C284" s="251"/>
      <c r="D284" s="251"/>
      <c r="E284" s="252"/>
      <c r="F284" s="253"/>
      <c r="G284" s="253"/>
      <c r="H284" s="252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2" customHeight="1">
      <c r="A285" s="250"/>
      <c r="B285" s="251"/>
      <c r="C285" s="251"/>
      <c r="D285" s="251"/>
      <c r="E285" s="252"/>
      <c r="F285" s="253"/>
      <c r="G285" s="253"/>
      <c r="H285" s="252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2" customHeight="1">
      <c r="A286" s="250"/>
      <c r="B286" s="251"/>
      <c r="C286" s="251"/>
      <c r="D286" s="251"/>
      <c r="E286" s="252"/>
      <c r="F286" s="253"/>
      <c r="G286" s="253"/>
      <c r="H286" s="252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2" customHeight="1">
      <c r="A287" s="250"/>
      <c r="B287" s="251"/>
      <c r="C287" s="251"/>
      <c r="D287" s="251"/>
      <c r="E287" s="252"/>
      <c r="F287" s="253"/>
      <c r="G287" s="253"/>
      <c r="H287" s="252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2" customHeight="1">
      <c r="A288" s="250"/>
      <c r="B288" s="251"/>
      <c r="C288" s="251"/>
      <c r="D288" s="251"/>
      <c r="E288" s="252"/>
      <c r="F288" s="253"/>
      <c r="G288" s="253"/>
      <c r="H288" s="252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2" customHeight="1">
      <c r="A289" s="250"/>
      <c r="B289" s="251"/>
      <c r="C289" s="251"/>
      <c r="D289" s="251"/>
      <c r="E289" s="252"/>
      <c r="F289" s="253"/>
      <c r="G289" s="253"/>
      <c r="H289" s="252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2" customHeight="1">
      <c r="A290" s="250"/>
      <c r="B290" s="251"/>
      <c r="C290" s="251"/>
      <c r="D290" s="251"/>
      <c r="E290" s="252"/>
      <c r="F290" s="253"/>
      <c r="G290" s="253"/>
      <c r="H290" s="252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2" customHeight="1">
      <c r="A291" s="250"/>
      <c r="B291" s="251"/>
      <c r="C291" s="251"/>
      <c r="D291" s="251"/>
      <c r="E291" s="252"/>
      <c r="F291" s="253"/>
      <c r="G291" s="253"/>
      <c r="H291" s="252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2" customHeight="1">
      <c r="A292" s="250"/>
      <c r="B292" s="251"/>
      <c r="C292" s="251"/>
      <c r="D292" s="251"/>
      <c r="E292" s="252"/>
      <c r="F292" s="253"/>
      <c r="G292" s="253"/>
      <c r="H292" s="252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2" customHeight="1">
      <c r="A293" s="250"/>
      <c r="B293" s="251"/>
      <c r="C293" s="251"/>
      <c r="D293" s="251"/>
      <c r="E293" s="252"/>
      <c r="F293" s="253"/>
      <c r="G293" s="253"/>
      <c r="H293" s="252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2" customHeight="1">
      <c r="A294" s="250"/>
      <c r="B294" s="251"/>
      <c r="C294" s="251"/>
      <c r="D294" s="251"/>
      <c r="E294" s="252"/>
      <c r="F294" s="253"/>
      <c r="G294" s="253"/>
      <c r="H294" s="252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2" customHeight="1">
      <c r="A295" s="250"/>
      <c r="B295" s="251"/>
      <c r="C295" s="251"/>
      <c r="D295" s="251"/>
      <c r="E295" s="252"/>
      <c r="F295" s="253"/>
      <c r="G295" s="253"/>
      <c r="H295" s="252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2" customHeight="1">
      <c r="A296" s="250"/>
      <c r="B296" s="251"/>
      <c r="C296" s="251"/>
      <c r="D296" s="251"/>
      <c r="E296" s="252"/>
      <c r="F296" s="253"/>
      <c r="G296" s="253"/>
      <c r="H296" s="252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2" customHeight="1">
      <c r="A297" s="250"/>
      <c r="B297" s="251"/>
      <c r="C297" s="251"/>
      <c r="D297" s="251"/>
      <c r="E297" s="252"/>
      <c r="F297" s="253"/>
      <c r="G297" s="253"/>
      <c r="H297" s="252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2" customHeight="1">
      <c r="A298" s="250"/>
      <c r="B298" s="251"/>
      <c r="C298" s="251"/>
      <c r="D298" s="251"/>
      <c r="E298" s="252"/>
      <c r="F298" s="253"/>
      <c r="G298" s="253"/>
      <c r="H298" s="252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2" customHeight="1">
      <c r="A299" s="250"/>
      <c r="B299" s="251"/>
      <c r="C299" s="251"/>
      <c r="D299" s="251"/>
      <c r="E299" s="252"/>
      <c r="F299" s="253"/>
      <c r="G299" s="253"/>
      <c r="H299" s="252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2" customHeight="1">
      <c r="A300" s="250"/>
      <c r="B300" s="251"/>
      <c r="C300" s="251"/>
      <c r="D300" s="251"/>
      <c r="E300" s="252"/>
      <c r="F300" s="253"/>
      <c r="G300" s="253"/>
      <c r="H300" s="252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2" customHeight="1">
      <c r="A301" s="250"/>
      <c r="B301" s="251"/>
      <c r="C301" s="251"/>
      <c r="D301" s="251"/>
      <c r="E301" s="252"/>
      <c r="F301" s="253"/>
      <c r="G301" s="253"/>
      <c r="H301" s="252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2" customHeight="1">
      <c r="A302" s="250"/>
      <c r="B302" s="251"/>
      <c r="C302" s="251"/>
      <c r="D302" s="251"/>
      <c r="E302" s="252"/>
      <c r="F302" s="253"/>
      <c r="G302" s="253"/>
      <c r="H302" s="252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2" customHeight="1">
      <c r="A303" s="250"/>
      <c r="B303" s="251"/>
      <c r="C303" s="251"/>
      <c r="D303" s="251"/>
      <c r="E303" s="252"/>
      <c r="F303" s="253"/>
      <c r="G303" s="253"/>
      <c r="H303" s="252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2" customHeight="1">
      <c r="A304" s="250"/>
      <c r="B304" s="251"/>
      <c r="C304" s="251"/>
      <c r="D304" s="251"/>
      <c r="E304" s="252"/>
      <c r="F304" s="253"/>
      <c r="G304" s="253"/>
      <c r="H304" s="252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2" customHeight="1">
      <c r="A305" s="250"/>
      <c r="B305" s="251"/>
      <c r="C305" s="251"/>
      <c r="D305" s="251"/>
      <c r="E305" s="252"/>
      <c r="F305" s="253"/>
      <c r="G305" s="253"/>
      <c r="H305" s="252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2" customHeight="1">
      <c r="A306" s="250"/>
      <c r="B306" s="251"/>
      <c r="C306" s="251"/>
      <c r="D306" s="251"/>
      <c r="E306" s="252"/>
      <c r="F306" s="253"/>
      <c r="G306" s="253"/>
      <c r="H306" s="252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2" customHeight="1">
      <c r="A307" s="250"/>
      <c r="B307" s="251"/>
      <c r="C307" s="251"/>
      <c r="D307" s="251"/>
      <c r="E307" s="252"/>
      <c r="F307" s="253"/>
      <c r="G307" s="253"/>
      <c r="H307" s="252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2" customHeight="1">
      <c r="A308" s="250"/>
      <c r="B308" s="251"/>
      <c r="C308" s="251"/>
      <c r="D308" s="251"/>
      <c r="E308" s="252"/>
      <c r="F308" s="253"/>
      <c r="G308" s="253"/>
      <c r="H308" s="252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2" customHeight="1">
      <c r="A309" s="250"/>
      <c r="B309" s="251"/>
      <c r="C309" s="251"/>
      <c r="D309" s="251"/>
      <c r="E309" s="252"/>
      <c r="F309" s="253"/>
      <c r="G309" s="253"/>
      <c r="H309" s="252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2" customHeight="1">
      <c r="A310" s="250"/>
      <c r="B310" s="251"/>
      <c r="C310" s="251"/>
      <c r="D310" s="251"/>
      <c r="E310" s="252"/>
      <c r="F310" s="253"/>
      <c r="G310" s="253"/>
      <c r="H310" s="252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2" customHeight="1">
      <c r="A311" s="250"/>
      <c r="B311" s="251"/>
      <c r="C311" s="251"/>
      <c r="D311" s="251"/>
      <c r="E311" s="252"/>
      <c r="F311" s="253"/>
      <c r="G311" s="253"/>
      <c r="H311" s="252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2" customHeight="1">
      <c r="A312" s="250"/>
      <c r="B312" s="251"/>
      <c r="C312" s="251"/>
      <c r="D312" s="251"/>
      <c r="E312" s="252"/>
      <c r="F312" s="253"/>
      <c r="G312" s="253"/>
      <c r="H312" s="252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2" customHeight="1">
      <c r="A313" s="250"/>
      <c r="B313" s="251"/>
      <c r="C313" s="251"/>
      <c r="D313" s="251"/>
      <c r="E313" s="252"/>
      <c r="F313" s="253"/>
      <c r="G313" s="253"/>
      <c r="H313" s="252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2" customHeight="1">
      <c r="A314" s="250"/>
      <c r="B314" s="251"/>
      <c r="C314" s="251"/>
      <c r="D314" s="251"/>
      <c r="E314" s="252"/>
      <c r="F314" s="253"/>
      <c r="G314" s="253"/>
      <c r="H314" s="252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2" customHeight="1">
      <c r="A315" s="250"/>
      <c r="B315" s="251"/>
      <c r="C315" s="251"/>
      <c r="D315" s="251"/>
      <c r="E315" s="252"/>
      <c r="F315" s="253"/>
      <c r="G315" s="253"/>
      <c r="H315" s="252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2" customHeight="1">
      <c r="A316" s="250"/>
      <c r="B316" s="251"/>
      <c r="C316" s="251"/>
      <c r="D316" s="251"/>
      <c r="E316" s="252"/>
      <c r="F316" s="253"/>
      <c r="G316" s="253"/>
      <c r="H316" s="252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2" customHeight="1">
      <c r="A317" s="250"/>
      <c r="B317" s="251"/>
      <c r="C317" s="251"/>
      <c r="D317" s="251"/>
      <c r="E317" s="252"/>
      <c r="F317" s="253"/>
      <c r="G317" s="253"/>
      <c r="H317" s="252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2" customHeight="1">
      <c r="A318" s="250"/>
      <c r="B318" s="251"/>
      <c r="C318" s="251"/>
      <c r="D318" s="251"/>
      <c r="E318" s="252"/>
      <c r="F318" s="253"/>
      <c r="G318" s="253"/>
      <c r="H318" s="252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2" customHeight="1">
      <c r="A319" s="250"/>
      <c r="B319" s="251"/>
      <c r="C319" s="251"/>
      <c r="D319" s="251"/>
      <c r="E319" s="252"/>
      <c r="F319" s="253"/>
      <c r="G319" s="253"/>
      <c r="H319" s="252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2" customHeight="1">
      <c r="A320" s="250"/>
      <c r="B320" s="251"/>
      <c r="C320" s="251"/>
      <c r="D320" s="251"/>
      <c r="E320" s="252"/>
      <c r="F320" s="253"/>
      <c r="G320" s="253"/>
      <c r="H320" s="252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2" customHeight="1">
      <c r="A321" s="250"/>
      <c r="B321" s="251"/>
      <c r="C321" s="251"/>
      <c r="D321" s="251"/>
      <c r="E321" s="252"/>
      <c r="F321" s="253"/>
      <c r="G321" s="253"/>
      <c r="H321" s="252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2" customHeight="1">
      <c r="A322" s="250"/>
      <c r="B322" s="251"/>
      <c r="C322" s="251"/>
      <c r="D322" s="251"/>
      <c r="E322" s="252"/>
      <c r="F322" s="253"/>
      <c r="G322" s="253"/>
      <c r="H322" s="252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2" customHeight="1">
      <c r="A323" s="250"/>
      <c r="B323" s="251"/>
      <c r="C323" s="251"/>
      <c r="D323" s="251"/>
      <c r="E323" s="252"/>
      <c r="F323" s="253"/>
      <c r="G323" s="253"/>
      <c r="H323" s="252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2" customHeight="1">
      <c r="A324" s="250"/>
      <c r="B324" s="251"/>
      <c r="C324" s="251"/>
      <c r="D324" s="251"/>
      <c r="E324" s="252"/>
      <c r="F324" s="253"/>
      <c r="G324" s="253"/>
      <c r="H324" s="252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2" customHeight="1">
      <c r="A325" s="250"/>
      <c r="B325" s="251"/>
      <c r="C325" s="251"/>
      <c r="D325" s="251"/>
      <c r="E325" s="252"/>
      <c r="F325" s="253"/>
      <c r="G325" s="253"/>
      <c r="H325" s="252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2" customHeight="1">
      <c r="A326" s="250"/>
      <c r="B326" s="251"/>
      <c r="C326" s="251"/>
      <c r="D326" s="251"/>
      <c r="E326" s="252"/>
      <c r="F326" s="253"/>
      <c r="G326" s="253"/>
      <c r="H326" s="252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2" customHeight="1">
      <c r="A327" s="250"/>
      <c r="B327" s="251"/>
      <c r="C327" s="251"/>
      <c r="D327" s="251"/>
      <c r="E327" s="252"/>
      <c r="F327" s="253"/>
      <c r="G327" s="253"/>
      <c r="H327" s="252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2" customHeight="1">
      <c r="A328" s="250"/>
      <c r="B328" s="251"/>
      <c r="C328" s="251"/>
      <c r="D328" s="251"/>
      <c r="E328" s="252"/>
      <c r="F328" s="253"/>
      <c r="G328" s="253"/>
      <c r="H328" s="252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2" customHeight="1">
      <c r="A329" s="250"/>
      <c r="B329" s="251"/>
      <c r="C329" s="251"/>
      <c r="D329" s="251"/>
      <c r="E329" s="252"/>
      <c r="F329" s="253"/>
      <c r="G329" s="253"/>
      <c r="H329" s="252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2" customHeight="1">
      <c r="A330" s="250"/>
      <c r="B330" s="251"/>
      <c r="C330" s="251"/>
      <c r="D330" s="251"/>
      <c r="E330" s="252"/>
      <c r="F330" s="253"/>
      <c r="G330" s="253"/>
      <c r="H330" s="252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2" customHeight="1">
      <c r="A331" s="250"/>
      <c r="B331" s="251"/>
      <c r="C331" s="251"/>
      <c r="D331" s="251"/>
      <c r="E331" s="252"/>
      <c r="F331" s="253"/>
      <c r="G331" s="253"/>
      <c r="H331" s="252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2" customHeight="1">
      <c r="A332" s="250"/>
      <c r="B332" s="251"/>
      <c r="C332" s="251"/>
      <c r="D332" s="251"/>
      <c r="E332" s="252"/>
      <c r="F332" s="253"/>
      <c r="G332" s="253"/>
      <c r="H332" s="252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2" customHeight="1">
      <c r="A333" s="250"/>
      <c r="B333" s="251"/>
      <c r="C333" s="251"/>
      <c r="D333" s="251"/>
      <c r="E333" s="252"/>
      <c r="F333" s="253"/>
      <c r="G333" s="253"/>
      <c r="H333" s="252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2" customHeight="1">
      <c r="A334" s="250"/>
      <c r="B334" s="251"/>
      <c r="C334" s="251"/>
      <c r="D334" s="251"/>
      <c r="E334" s="252"/>
      <c r="F334" s="253"/>
      <c r="G334" s="253"/>
      <c r="H334" s="252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2" customHeight="1">
      <c r="A335" s="250"/>
      <c r="B335" s="251"/>
      <c r="C335" s="251"/>
      <c r="D335" s="251"/>
      <c r="E335" s="252"/>
      <c r="F335" s="253"/>
      <c r="G335" s="253"/>
      <c r="H335" s="252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2" customHeight="1">
      <c r="A336" s="250"/>
      <c r="B336" s="251"/>
      <c r="C336" s="251"/>
      <c r="D336" s="251"/>
      <c r="E336" s="252"/>
      <c r="F336" s="253"/>
      <c r="G336" s="253"/>
      <c r="H336" s="252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2" customHeight="1">
      <c r="A337" s="250"/>
      <c r="B337" s="251"/>
      <c r="C337" s="251"/>
      <c r="D337" s="251"/>
      <c r="E337" s="252"/>
      <c r="F337" s="253"/>
      <c r="G337" s="253"/>
      <c r="H337" s="252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2" customHeight="1">
      <c r="A338" s="250"/>
      <c r="B338" s="251"/>
      <c r="C338" s="251"/>
      <c r="D338" s="251"/>
      <c r="E338" s="252"/>
      <c r="F338" s="253"/>
      <c r="G338" s="253"/>
      <c r="H338" s="25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2" customHeight="1">
      <c r="A339" s="250"/>
      <c r="B339" s="251"/>
      <c r="C339" s="251"/>
      <c r="D339" s="251"/>
      <c r="E339" s="252"/>
      <c r="F339" s="253"/>
      <c r="G339" s="253"/>
      <c r="H339" s="25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2" customHeight="1">
      <c r="A340" s="250"/>
      <c r="B340" s="251"/>
      <c r="C340" s="251"/>
      <c r="D340" s="251"/>
      <c r="E340" s="252"/>
      <c r="F340" s="253"/>
      <c r="G340" s="253"/>
      <c r="H340" s="25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2" customHeight="1">
      <c r="A341" s="250"/>
      <c r="B341" s="251"/>
      <c r="C341" s="251"/>
      <c r="D341" s="251"/>
      <c r="E341" s="252"/>
      <c r="F341" s="253"/>
      <c r="G341" s="253"/>
      <c r="H341" s="252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2" customHeight="1">
      <c r="A342" s="250"/>
      <c r="B342" s="251"/>
      <c r="C342" s="251"/>
      <c r="D342" s="251"/>
      <c r="E342" s="252"/>
      <c r="F342" s="253"/>
      <c r="G342" s="253"/>
      <c r="H342" s="25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2" customHeight="1">
      <c r="A343" s="250"/>
      <c r="B343" s="251"/>
      <c r="C343" s="251"/>
      <c r="D343" s="251"/>
      <c r="E343" s="252"/>
      <c r="F343" s="253"/>
      <c r="G343" s="253"/>
      <c r="H343" s="25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2" customHeight="1">
      <c r="A344" s="250"/>
      <c r="B344" s="251"/>
      <c r="C344" s="251"/>
      <c r="D344" s="251"/>
      <c r="E344" s="252"/>
      <c r="F344" s="253"/>
      <c r="G344" s="253"/>
      <c r="H344" s="25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2" customHeight="1">
      <c r="A345" s="250"/>
      <c r="B345" s="251"/>
      <c r="C345" s="251"/>
      <c r="D345" s="251"/>
      <c r="E345" s="252"/>
      <c r="F345" s="253"/>
      <c r="G345" s="253"/>
      <c r="H345" s="25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2" customHeight="1">
      <c r="A346" s="250"/>
      <c r="B346" s="251"/>
      <c r="C346" s="251"/>
      <c r="D346" s="251"/>
      <c r="E346" s="252"/>
      <c r="F346" s="253"/>
      <c r="G346" s="253"/>
      <c r="H346" s="25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2" customHeight="1">
      <c r="A347" s="250"/>
      <c r="B347" s="251"/>
      <c r="C347" s="251"/>
      <c r="D347" s="251"/>
      <c r="E347" s="252"/>
      <c r="F347" s="253"/>
      <c r="G347" s="253"/>
      <c r="H347" s="25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2" customHeight="1">
      <c r="A348" s="250"/>
      <c r="B348" s="251"/>
      <c r="C348" s="251"/>
      <c r="D348" s="251"/>
      <c r="E348" s="252"/>
      <c r="F348" s="253"/>
      <c r="G348" s="253"/>
      <c r="H348" s="25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2" customHeight="1">
      <c r="A349" s="250"/>
      <c r="B349" s="251"/>
      <c r="C349" s="251"/>
      <c r="D349" s="251"/>
      <c r="E349" s="252"/>
      <c r="F349" s="253"/>
      <c r="G349" s="253"/>
      <c r="H349" s="25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2" customHeight="1">
      <c r="A350" s="250"/>
      <c r="B350" s="251"/>
      <c r="C350" s="251"/>
      <c r="D350" s="251"/>
      <c r="E350" s="252"/>
      <c r="F350" s="253"/>
      <c r="G350" s="253"/>
      <c r="H350" s="25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2" customHeight="1">
      <c r="A351" s="250"/>
      <c r="B351" s="251"/>
      <c r="C351" s="251"/>
      <c r="D351" s="251"/>
      <c r="E351" s="252"/>
      <c r="F351" s="253"/>
      <c r="G351" s="253"/>
      <c r="H351" s="25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2" customHeight="1">
      <c r="A352" s="250"/>
      <c r="B352" s="251"/>
      <c r="C352" s="251"/>
      <c r="D352" s="251"/>
      <c r="E352" s="252"/>
      <c r="F352" s="253"/>
      <c r="G352" s="253"/>
      <c r="H352" s="25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2" customHeight="1">
      <c r="A353" s="250"/>
      <c r="B353" s="251"/>
      <c r="C353" s="251"/>
      <c r="D353" s="251"/>
      <c r="E353" s="252"/>
      <c r="F353" s="253"/>
      <c r="G353" s="253"/>
      <c r="H353" s="25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2" customHeight="1">
      <c r="A354" s="250"/>
      <c r="B354" s="251"/>
      <c r="C354" s="251"/>
      <c r="D354" s="251"/>
      <c r="E354" s="252"/>
      <c r="F354" s="253"/>
      <c r="G354" s="253"/>
      <c r="H354" s="25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2" customHeight="1">
      <c r="A355" s="250"/>
      <c r="B355" s="251"/>
      <c r="C355" s="251"/>
      <c r="D355" s="251"/>
      <c r="E355" s="252"/>
      <c r="F355" s="253"/>
      <c r="G355" s="253"/>
      <c r="H355" s="25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2" customHeight="1">
      <c r="A356" s="250"/>
      <c r="B356" s="251"/>
      <c r="C356" s="251"/>
      <c r="D356" s="251"/>
      <c r="E356" s="252"/>
      <c r="F356" s="253"/>
      <c r="G356" s="253"/>
      <c r="H356" s="25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2" customHeight="1">
      <c r="A357" s="250"/>
      <c r="B357" s="251"/>
      <c r="C357" s="251"/>
      <c r="D357" s="251"/>
      <c r="E357" s="252"/>
      <c r="F357" s="253"/>
      <c r="G357" s="253"/>
      <c r="H357" s="25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2" customHeight="1">
      <c r="A358" s="250"/>
      <c r="B358" s="251"/>
      <c r="C358" s="251"/>
      <c r="D358" s="251"/>
      <c r="E358" s="252"/>
      <c r="F358" s="253"/>
      <c r="G358" s="253"/>
      <c r="H358" s="25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2" customHeight="1">
      <c r="A359" s="250"/>
      <c r="B359" s="251"/>
      <c r="C359" s="251"/>
      <c r="D359" s="251"/>
      <c r="E359" s="252"/>
      <c r="F359" s="253"/>
      <c r="G359" s="253"/>
      <c r="H359" s="25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2" customHeight="1">
      <c r="A360" s="250"/>
      <c r="B360" s="251"/>
      <c r="C360" s="251"/>
      <c r="D360" s="251"/>
      <c r="E360" s="252"/>
      <c r="F360" s="253"/>
      <c r="G360" s="253"/>
      <c r="H360" s="25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2" customHeight="1">
      <c r="A361" s="250"/>
      <c r="B361" s="251"/>
      <c r="C361" s="251"/>
      <c r="D361" s="251"/>
      <c r="E361" s="252"/>
      <c r="F361" s="253"/>
      <c r="G361" s="253"/>
      <c r="H361" s="25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2" customHeight="1">
      <c r="A362" s="250"/>
      <c r="B362" s="251"/>
      <c r="C362" s="251"/>
      <c r="D362" s="251"/>
      <c r="E362" s="252"/>
      <c r="F362" s="253"/>
      <c r="G362" s="253"/>
      <c r="H362" s="25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2" customHeight="1">
      <c r="A363" s="250"/>
      <c r="B363" s="251"/>
      <c r="C363" s="251"/>
      <c r="D363" s="251"/>
      <c r="E363" s="252"/>
      <c r="F363" s="253"/>
      <c r="G363" s="253"/>
      <c r="H363" s="25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2" customHeight="1">
      <c r="A364" s="250"/>
      <c r="B364" s="251"/>
      <c r="C364" s="251"/>
      <c r="D364" s="251"/>
      <c r="E364" s="252"/>
      <c r="F364" s="253"/>
      <c r="G364" s="253"/>
      <c r="H364" s="25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2" customHeight="1">
      <c r="A365" s="250"/>
      <c r="B365" s="251"/>
      <c r="C365" s="251"/>
      <c r="D365" s="251"/>
      <c r="E365" s="252"/>
      <c r="F365" s="253"/>
      <c r="G365" s="253"/>
      <c r="H365" s="25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2" customHeight="1">
      <c r="A366" s="250"/>
      <c r="B366" s="251"/>
      <c r="C366" s="251"/>
      <c r="D366" s="251"/>
      <c r="E366" s="252"/>
      <c r="F366" s="253"/>
      <c r="G366" s="253"/>
      <c r="H366" s="25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2" customHeight="1">
      <c r="A367" s="250"/>
      <c r="B367" s="251"/>
      <c r="C367" s="251"/>
      <c r="D367" s="251"/>
      <c r="E367" s="252"/>
      <c r="F367" s="253"/>
      <c r="G367" s="253"/>
      <c r="H367" s="25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2" customHeight="1">
      <c r="A368" s="250"/>
      <c r="B368" s="251"/>
      <c r="C368" s="251"/>
      <c r="D368" s="251"/>
      <c r="E368" s="252"/>
      <c r="F368" s="253"/>
      <c r="G368" s="253"/>
      <c r="H368" s="25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2" customHeight="1">
      <c r="A369" s="250"/>
      <c r="B369" s="251"/>
      <c r="C369" s="251"/>
      <c r="D369" s="251"/>
      <c r="E369" s="252"/>
      <c r="F369" s="253"/>
      <c r="G369" s="253"/>
      <c r="H369" s="25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2" customHeight="1">
      <c r="A370" s="250"/>
      <c r="B370" s="251"/>
      <c r="C370" s="251"/>
      <c r="D370" s="251"/>
      <c r="E370" s="252"/>
      <c r="F370" s="253"/>
      <c r="G370" s="253"/>
      <c r="H370" s="25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2" customHeight="1">
      <c r="A371" s="250"/>
      <c r="B371" s="251"/>
      <c r="C371" s="251"/>
      <c r="D371" s="251"/>
      <c r="E371" s="252"/>
      <c r="F371" s="253"/>
      <c r="G371" s="253"/>
      <c r="H371" s="25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2" customHeight="1">
      <c r="A372" s="250"/>
      <c r="B372" s="251"/>
      <c r="C372" s="251"/>
      <c r="D372" s="251"/>
      <c r="E372" s="252"/>
      <c r="F372" s="253"/>
      <c r="G372" s="253"/>
      <c r="H372" s="25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2" customHeight="1">
      <c r="A373" s="250"/>
      <c r="B373" s="251"/>
      <c r="C373" s="251"/>
      <c r="D373" s="251"/>
      <c r="E373" s="252"/>
      <c r="F373" s="253"/>
      <c r="G373" s="253"/>
      <c r="H373" s="25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2" customHeight="1">
      <c r="A374" s="250"/>
      <c r="B374" s="251"/>
      <c r="C374" s="251"/>
      <c r="D374" s="251"/>
      <c r="E374" s="252"/>
      <c r="F374" s="253"/>
      <c r="G374" s="253"/>
      <c r="H374" s="25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2" customHeight="1">
      <c r="A375" s="250"/>
      <c r="B375" s="251"/>
      <c r="C375" s="251"/>
      <c r="D375" s="251"/>
      <c r="E375" s="252"/>
      <c r="F375" s="253"/>
      <c r="G375" s="253"/>
      <c r="H375" s="25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2" customHeight="1">
      <c r="A376" s="250"/>
      <c r="B376" s="251"/>
      <c r="C376" s="251"/>
      <c r="D376" s="251"/>
      <c r="E376" s="252"/>
      <c r="F376" s="253"/>
      <c r="G376" s="253"/>
      <c r="H376" s="25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2" customHeight="1">
      <c r="A377" s="250"/>
      <c r="B377" s="251"/>
      <c r="C377" s="251"/>
      <c r="D377" s="251"/>
      <c r="E377" s="252"/>
      <c r="F377" s="253"/>
      <c r="G377" s="253"/>
      <c r="H377" s="25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2" customHeight="1">
      <c r="A378" s="250"/>
      <c r="B378" s="251"/>
      <c r="C378" s="251"/>
      <c r="D378" s="251"/>
      <c r="E378" s="252"/>
      <c r="F378" s="253"/>
      <c r="G378" s="253"/>
      <c r="H378" s="25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2" customHeight="1">
      <c r="A379" s="250"/>
      <c r="B379" s="251"/>
      <c r="C379" s="251"/>
      <c r="D379" s="251"/>
      <c r="E379" s="252"/>
      <c r="F379" s="253"/>
      <c r="G379" s="253"/>
      <c r="H379" s="25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2" customHeight="1">
      <c r="A380" s="250"/>
      <c r="B380" s="251"/>
      <c r="C380" s="251"/>
      <c r="D380" s="251"/>
      <c r="E380" s="252"/>
      <c r="F380" s="253"/>
      <c r="G380" s="253"/>
      <c r="H380" s="25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2" customHeight="1">
      <c r="A381" s="250"/>
      <c r="B381" s="251"/>
      <c r="C381" s="251"/>
      <c r="D381" s="251"/>
      <c r="E381" s="252"/>
      <c r="F381" s="253"/>
      <c r="G381" s="253"/>
      <c r="H381" s="25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2" customHeight="1">
      <c r="A382" s="250"/>
      <c r="B382" s="251"/>
      <c r="C382" s="251"/>
      <c r="D382" s="251"/>
      <c r="E382" s="252"/>
      <c r="F382" s="253"/>
      <c r="G382" s="253"/>
      <c r="H382" s="25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2" customHeight="1">
      <c r="A383" s="250"/>
      <c r="B383" s="251"/>
      <c r="C383" s="251"/>
      <c r="D383" s="251"/>
      <c r="E383" s="252"/>
      <c r="F383" s="253"/>
      <c r="G383" s="253"/>
      <c r="H383" s="25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2" customHeight="1">
      <c r="A384" s="250"/>
      <c r="B384" s="251"/>
      <c r="C384" s="251"/>
      <c r="D384" s="251"/>
      <c r="E384" s="252"/>
      <c r="F384" s="253"/>
      <c r="G384" s="253"/>
      <c r="H384" s="25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2" customHeight="1">
      <c r="A385" s="250"/>
      <c r="B385" s="251"/>
      <c r="C385" s="251"/>
      <c r="D385" s="251"/>
      <c r="E385" s="252"/>
      <c r="F385" s="253"/>
      <c r="G385" s="253"/>
      <c r="H385" s="25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2" customHeight="1">
      <c r="A386" s="250"/>
      <c r="B386" s="251"/>
      <c r="C386" s="251"/>
      <c r="D386" s="251"/>
      <c r="E386" s="252"/>
      <c r="F386" s="253"/>
      <c r="G386" s="253"/>
      <c r="H386" s="25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2" customHeight="1">
      <c r="A387" s="250"/>
      <c r="B387" s="251"/>
      <c r="C387" s="251"/>
      <c r="D387" s="251"/>
      <c r="E387" s="252"/>
      <c r="F387" s="253"/>
      <c r="G387" s="253"/>
      <c r="H387" s="25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2" customHeight="1">
      <c r="A388" s="250"/>
      <c r="B388" s="251"/>
      <c r="C388" s="251"/>
      <c r="D388" s="251"/>
      <c r="E388" s="252"/>
      <c r="F388" s="253"/>
      <c r="G388" s="253"/>
      <c r="H388" s="25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2" customHeight="1">
      <c r="A389" s="250"/>
      <c r="B389" s="251"/>
      <c r="C389" s="251"/>
      <c r="D389" s="251"/>
      <c r="E389" s="252"/>
      <c r="F389" s="253"/>
      <c r="G389" s="253"/>
      <c r="H389" s="25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2" customHeight="1">
      <c r="A390" s="250"/>
      <c r="B390" s="251"/>
      <c r="C390" s="251"/>
      <c r="D390" s="251"/>
      <c r="E390" s="252"/>
      <c r="F390" s="253"/>
      <c r="G390" s="253"/>
      <c r="H390" s="25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2" customHeight="1">
      <c r="A391" s="250"/>
      <c r="B391" s="251"/>
      <c r="C391" s="251"/>
      <c r="D391" s="251"/>
      <c r="E391" s="252"/>
      <c r="F391" s="253"/>
      <c r="G391" s="253"/>
      <c r="H391" s="25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2" customHeight="1">
      <c r="A392" s="250"/>
      <c r="B392" s="251"/>
      <c r="C392" s="251"/>
      <c r="D392" s="251"/>
      <c r="E392" s="252"/>
      <c r="F392" s="253"/>
      <c r="G392" s="253"/>
      <c r="H392" s="25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2" customHeight="1">
      <c r="A393" s="250"/>
      <c r="B393" s="251"/>
      <c r="C393" s="251"/>
      <c r="D393" s="251"/>
      <c r="E393" s="252"/>
      <c r="F393" s="253"/>
      <c r="G393" s="253"/>
      <c r="H393" s="25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2" customHeight="1">
      <c r="A394" s="250"/>
      <c r="B394" s="251"/>
      <c r="C394" s="251"/>
      <c r="D394" s="251"/>
      <c r="E394" s="252"/>
      <c r="F394" s="253"/>
      <c r="G394" s="253"/>
      <c r="H394" s="25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2" customHeight="1">
      <c r="A395" s="250"/>
      <c r="B395" s="251"/>
      <c r="C395" s="251"/>
      <c r="D395" s="251"/>
      <c r="E395" s="252"/>
      <c r="F395" s="253"/>
      <c r="G395" s="253"/>
      <c r="H395" s="25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2" customHeight="1">
      <c r="A396" s="250"/>
      <c r="B396" s="251"/>
      <c r="C396" s="251"/>
      <c r="D396" s="251"/>
      <c r="E396" s="252"/>
      <c r="F396" s="253"/>
      <c r="G396" s="253"/>
      <c r="H396" s="25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2" customHeight="1">
      <c r="A397" s="250"/>
      <c r="B397" s="251"/>
      <c r="C397" s="251"/>
      <c r="D397" s="251"/>
      <c r="E397" s="252"/>
      <c r="F397" s="253"/>
      <c r="G397" s="253"/>
      <c r="H397" s="25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2" customHeight="1">
      <c r="A398" s="250"/>
      <c r="B398" s="251"/>
      <c r="C398" s="251"/>
      <c r="D398" s="251"/>
      <c r="E398" s="252"/>
      <c r="F398" s="253"/>
      <c r="G398" s="253"/>
      <c r="H398" s="25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2" customHeight="1">
      <c r="A399" s="250"/>
      <c r="B399" s="251"/>
      <c r="C399" s="251"/>
      <c r="D399" s="251"/>
      <c r="E399" s="252"/>
      <c r="F399" s="253"/>
      <c r="G399" s="253"/>
      <c r="H399" s="25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2" customHeight="1">
      <c r="A400" s="250"/>
      <c r="B400" s="251"/>
      <c r="C400" s="251"/>
      <c r="D400" s="251"/>
      <c r="E400" s="252"/>
      <c r="F400" s="253"/>
      <c r="G400" s="253"/>
      <c r="H400" s="25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2" customHeight="1">
      <c r="A401" s="250"/>
      <c r="B401" s="251"/>
      <c r="C401" s="251"/>
      <c r="D401" s="251"/>
      <c r="E401" s="252"/>
      <c r="F401" s="253"/>
      <c r="G401" s="253"/>
      <c r="H401" s="25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2" customHeight="1">
      <c r="A402" s="250"/>
      <c r="B402" s="251"/>
      <c r="C402" s="251"/>
      <c r="D402" s="251"/>
      <c r="E402" s="252"/>
      <c r="F402" s="253"/>
      <c r="G402" s="253"/>
      <c r="H402" s="25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2" customHeight="1">
      <c r="A403" s="250"/>
      <c r="B403" s="251"/>
      <c r="C403" s="251"/>
      <c r="D403" s="251"/>
      <c r="E403" s="252"/>
      <c r="F403" s="253"/>
      <c r="G403" s="253"/>
      <c r="H403" s="25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2" customHeight="1">
      <c r="A404" s="250"/>
      <c r="B404" s="251"/>
      <c r="C404" s="251"/>
      <c r="D404" s="251"/>
      <c r="E404" s="252"/>
      <c r="F404" s="253"/>
      <c r="G404" s="253"/>
      <c r="H404" s="25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2" customHeight="1">
      <c r="A405" s="250"/>
      <c r="B405" s="251"/>
      <c r="C405" s="251"/>
      <c r="D405" s="251"/>
      <c r="E405" s="252"/>
      <c r="F405" s="253"/>
      <c r="G405" s="253"/>
      <c r="H405" s="25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2" customHeight="1">
      <c r="A406" s="250"/>
      <c r="B406" s="251"/>
      <c r="C406" s="251"/>
      <c r="D406" s="251"/>
      <c r="E406" s="252"/>
      <c r="F406" s="253"/>
      <c r="G406" s="253"/>
      <c r="H406" s="25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2" customHeight="1">
      <c r="A407" s="250"/>
      <c r="B407" s="251"/>
      <c r="C407" s="251"/>
      <c r="D407" s="251"/>
      <c r="E407" s="252"/>
      <c r="F407" s="253"/>
      <c r="G407" s="253"/>
      <c r="H407" s="25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2" customHeight="1">
      <c r="A408" s="250"/>
      <c r="B408" s="251"/>
      <c r="C408" s="251"/>
      <c r="D408" s="251"/>
      <c r="E408" s="252"/>
      <c r="F408" s="253"/>
      <c r="G408" s="253"/>
      <c r="H408" s="25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2" customHeight="1">
      <c r="A409" s="250"/>
      <c r="B409" s="251"/>
      <c r="C409" s="251"/>
      <c r="D409" s="251"/>
      <c r="E409" s="252"/>
      <c r="F409" s="253"/>
      <c r="G409" s="253"/>
      <c r="H409" s="25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2" customHeight="1">
      <c r="A410" s="250"/>
      <c r="B410" s="251"/>
      <c r="C410" s="251"/>
      <c r="D410" s="251"/>
      <c r="E410" s="252"/>
      <c r="F410" s="253"/>
      <c r="G410" s="253"/>
      <c r="H410" s="25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2" customHeight="1">
      <c r="A411" s="250"/>
      <c r="B411" s="251"/>
      <c r="C411" s="251"/>
      <c r="D411" s="251"/>
      <c r="E411" s="252"/>
      <c r="F411" s="253"/>
      <c r="G411" s="253"/>
      <c r="H411" s="25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2" customHeight="1">
      <c r="A412" s="250"/>
      <c r="B412" s="251"/>
      <c r="C412" s="251"/>
      <c r="D412" s="251"/>
      <c r="E412" s="252"/>
      <c r="F412" s="253"/>
      <c r="G412" s="253"/>
      <c r="H412" s="25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2" customHeight="1">
      <c r="A413" s="250"/>
      <c r="B413" s="251"/>
      <c r="C413" s="251"/>
      <c r="D413" s="251"/>
      <c r="E413" s="252"/>
      <c r="F413" s="253"/>
      <c r="G413" s="253"/>
      <c r="H413" s="25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2" customHeight="1">
      <c r="A414" s="250"/>
      <c r="B414" s="251"/>
      <c r="C414" s="251"/>
      <c r="D414" s="251"/>
      <c r="E414" s="252"/>
      <c r="F414" s="253"/>
      <c r="G414" s="253"/>
      <c r="H414" s="25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2" customHeight="1">
      <c r="A415" s="250"/>
      <c r="B415" s="251"/>
      <c r="C415" s="251"/>
      <c r="D415" s="251"/>
      <c r="E415" s="252"/>
      <c r="F415" s="253"/>
      <c r="G415" s="253"/>
      <c r="H415" s="25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2" customHeight="1">
      <c r="A416" s="250"/>
      <c r="B416" s="251"/>
      <c r="C416" s="251"/>
      <c r="D416" s="251"/>
      <c r="E416" s="252"/>
      <c r="F416" s="253"/>
      <c r="G416" s="253"/>
      <c r="H416" s="25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2" customHeight="1">
      <c r="A417" s="250"/>
      <c r="B417" s="251"/>
      <c r="C417" s="251"/>
      <c r="D417" s="251"/>
      <c r="E417" s="252"/>
      <c r="F417" s="253"/>
      <c r="G417" s="253"/>
      <c r="H417" s="25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2" customHeight="1">
      <c r="A418" s="250"/>
      <c r="B418" s="251"/>
      <c r="C418" s="251"/>
      <c r="D418" s="251"/>
      <c r="E418" s="252"/>
      <c r="F418" s="253"/>
      <c r="G418" s="253"/>
      <c r="H418" s="25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2" customHeight="1">
      <c r="A419" s="250"/>
      <c r="B419" s="251"/>
      <c r="C419" s="251"/>
      <c r="D419" s="251"/>
      <c r="E419" s="252"/>
      <c r="F419" s="253"/>
      <c r="G419" s="253"/>
      <c r="H419" s="25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2" customHeight="1">
      <c r="A420" s="250"/>
      <c r="B420" s="251"/>
      <c r="C420" s="251"/>
      <c r="D420" s="251"/>
      <c r="E420" s="252"/>
      <c r="F420" s="253"/>
      <c r="G420" s="253"/>
      <c r="H420" s="25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2" customHeight="1">
      <c r="A421" s="250"/>
      <c r="B421" s="251"/>
      <c r="C421" s="251"/>
      <c r="D421" s="251"/>
      <c r="E421" s="252"/>
      <c r="F421" s="253"/>
      <c r="G421" s="253"/>
      <c r="H421" s="25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2" customHeight="1">
      <c r="A422" s="250"/>
      <c r="B422" s="251"/>
      <c r="C422" s="251"/>
      <c r="D422" s="251"/>
      <c r="E422" s="252"/>
      <c r="F422" s="253"/>
      <c r="G422" s="253"/>
      <c r="H422" s="25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2" customHeight="1">
      <c r="A423" s="250"/>
      <c r="B423" s="251"/>
      <c r="C423" s="251"/>
      <c r="D423" s="251"/>
      <c r="E423" s="252"/>
      <c r="F423" s="253"/>
      <c r="G423" s="253"/>
      <c r="H423" s="25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2" customHeight="1">
      <c r="A424" s="250"/>
      <c r="B424" s="251"/>
      <c r="C424" s="251"/>
      <c r="D424" s="251"/>
      <c r="E424" s="252"/>
      <c r="F424" s="253"/>
      <c r="G424" s="253"/>
      <c r="H424" s="25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2" customHeight="1">
      <c r="A425" s="250"/>
      <c r="B425" s="251"/>
      <c r="C425" s="251"/>
      <c r="D425" s="251"/>
      <c r="E425" s="252"/>
      <c r="F425" s="253"/>
      <c r="G425" s="253"/>
      <c r="H425" s="25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2" customHeight="1">
      <c r="A426" s="250"/>
      <c r="B426" s="251"/>
      <c r="C426" s="251"/>
      <c r="D426" s="251"/>
      <c r="E426" s="252"/>
      <c r="F426" s="253"/>
      <c r="G426" s="253"/>
      <c r="H426" s="25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2" customHeight="1">
      <c r="A427" s="250"/>
      <c r="B427" s="251"/>
      <c r="C427" s="251"/>
      <c r="D427" s="251"/>
      <c r="E427" s="252"/>
      <c r="F427" s="253"/>
      <c r="G427" s="253"/>
      <c r="H427" s="25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2" customHeight="1">
      <c r="A428" s="250"/>
      <c r="B428" s="251"/>
      <c r="C428" s="251"/>
      <c r="D428" s="251"/>
      <c r="E428" s="252"/>
      <c r="F428" s="253"/>
      <c r="G428" s="253"/>
      <c r="H428" s="25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2" customHeight="1">
      <c r="A429" s="250"/>
      <c r="B429" s="251"/>
      <c r="C429" s="251"/>
      <c r="D429" s="251"/>
      <c r="E429" s="252"/>
      <c r="F429" s="253"/>
      <c r="G429" s="253"/>
      <c r="H429" s="25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2" customHeight="1">
      <c r="A430" s="250"/>
      <c r="B430" s="251"/>
      <c r="C430" s="251"/>
      <c r="D430" s="251"/>
      <c r="E430" s="252"/>
      <c r="F430" s="253"/>
      <c r="G430" s="253"/>
      <c r="H430" s="25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2" customHeight="1">
      <c r="A431" s="250"/>
      <c r="B431" s="251"/>
      <c r="C431" s="251"/>
      <c r="D431" s="251"/>
      <c r="E431" s="252"/>
      <c r="F431" s="253"/>
      <c r="G431" s="253"/>
      <c r="H431" s="25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2" customHeight="1">
      <c r="A432" s="250"/>
      <c r="B432" s="251"/>
      <c r="C432" s="251"/>
      <c r="D432" s="251"/>
      <c r="E432" s="252"/>
      <c r="F432" s="253"/>
      <c r="G432" s="253"/>
      <c r="H432" s="25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2" customHeight="1">
      <c r="A433" s="250"/>
      <c r="B433" s="251"/>
      <c r="C433" s="251"/>
      <c r="D433" s="251"/>
      <c r="E433" s="252"/>
      <c r="F433" s="253"/>
      <c r="G433" s="253"/>
      <c r="H433" s="25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2" customHeight="1">
      <c r="A434" s="250"/>
      <c r="B434" s="251"/>
      <c r="C434" s="251"/>
      <c r="D434" s="251"/>
      <c r="E434" s="252"/>
      <c r="F434" s="253"/>
      <c r="G434" s="253"/>
      <c r="H434" s="25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2" customHeight="1">
      <c r="A435" s="250"/>
      <c r="B435" s="251"/>
      <c r="C435" s="251"/>
      <c r="D435" s="251"/>
      <c r="E435" s="252"/>
      <c r="F435" s="253"/>
      <c r="G435" s="253"/>
      <c r="H435" s="25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2" customHeight="1">
      <c r="A436" s="250"/>
      <c r="B436" s="251"/>
      <c r="C436" s="251"/>
      <c r="D436" s="251"/>
      <c r="E436" s="252"/>
      <c r="F436" s="253"/>
      <c r="G436" s="253"/>
      <c r="H436" s="25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2" customHeight="1">
      <c r="A437" s="250"/>
      <c r="B437" s="251"/>
      <c r="C437" s="251"/>
      <c r="D437" s="251"/>
      <c r="E437" s="252"/>
      <c r="F437" s="253"/>
      <c r="G437" s="253"/>
      <c r="H437" s="25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2" customHeight="1">
      <c r="A438" s="250"/>
      <c r="B438" s="251"/>
      <c r="C438" s="251"/>
      <c r="D438" s="251"/>
      <c r="E438" s="252"/>
      <c r="F438" s="253"/>
      <c r="G438" s="253"/>
      <c r="H438" s="25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2" customHeight="1">
      <c r="A439" s="250"/>
      <c r="B439" s="251"/>
      <c r="C439" s="251"/>
      <c r="D439" s="251"/>
      <c r="E439" s="252"/>
      <c r="F439" s="253"/>
      <c r="G439" s="253"/>
      <c r="H439" s="25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2" customHeight="1">
      <c r="A440" s="250"/>
      <c r="B440" s="251"/>
      <c r="C440" s="251"/>
      <c r="D440" s="251"/>
      <c r="E440" s="252"/>
      <c r="F440" s="253"/>
      <c r="G440" s="253"/>
      <c r="H440" s="25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2" customHeight="1">
      <c r="A441" s="250"/>
      <c r="B441" s="251"/>
      <c r="C441" s="251"/>
      <c r="D441" s="251"/>
      <c r="E441" s="252"/>
      <c r="F441" s="253"/>
      <c r="G441" s="253"/>
      <c r="H441" s="25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2" customHeight="1">
      <c r="A442" s="250"/>
      <c r="B442" s="251"/>
      <c r="C442" s="251"/>
      <c r="D442" s="251"/>
      <c r="E442" s="252"/>
      <c r="F442" s="253"/>
      <c r="G442" s="253"/>
      <c r="H442" s="25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2" customHeight="1">
      <c r="A443" s="250"/>
      <c r="B443" s="251"/>
      <c r="C443" s="251"/>
      <c r="D443" s="251"/>
      <c r="E443" s="252"/>
      <c r="F443" s="253"/>
      <c r="G443" s="253"/>
      <c r="H443" s="25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2" customHeight="1">
      <c r="A444" s="250"/>
      <c r="B444" s="251"/>
      <c r="C444" s="251"/>
      <c r="D444" s="251"/>
      <c r="E444" s="252"/>
      <c r="F444" s="253"/>
      <c r="G444" s="253"/>
      <c r="H444" s="25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2" customHeight="1">
      <c r="A445" s="250"/>
      <c r="B445" s="251"/>
      <c r="C445" s="251"/>
      <c r="D445" s="251"/>
      <c r="E445" s="252"/>
      <c r="F445" s="253"/>
      <c r="G445" s="253"/>
      <c r="H445" s="25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2" customHeight="1">
      <c r="A446" s="250"/>
      <c r="B446" s="251"/>
      <c r="C446" s="251"/>
      <c r="D446" s="251"/>
      <c r="E446" s="252"/>
      <c r="F446" s="253"/>
      <c r="G446" s="253"/>
      <c r="H446" s="25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2" customHeight="1">
      <c r="A447" s="250"/>
      <c r="B447" s="251"/>
      <c r="C447" s="251"/>
      <c r="D447" s="251"/>
      <c r="E447" s="252"/>
      <c r="F447" s="253"/>
      <c r="G447" s="253"/>
      <c r="H447" s="25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2" customHeight="1">
      <c r="A448" s="250"/>
      <c r="B448" s="251"/>
      <c r="C448" s="251"/>
      <c r="D448" s="251"/>
      <c r="E448" s="252"/>
      <c r="F448" s="253"/>
      <c r="G448" s="253"/>
      <c r="H448" s="25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2" customHeight="1">
      <c r="A449" s="250"/>
      <c r="B449" s="251"/>
      <c r="C449" s="251"/>
      <c r="D449" s="251"/>
      <c r="E449" s="252"/>
      <c r="F449" s="253"/>
      <c r="G449" s="253"/>
      <c r="H449" s="25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2" customHeight="1">
      <c r="A450" s="250"/>
      <c r="B450" s="251"/>
      <c r="C450" s="251"/>
      <c r="D450" s="251"/>
      <c r="E450" s="252"/>
      <c r="F450" s="253"/>
      <c r="G450" s="253"/>
      <c r="H450" s="25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2" customHeight="1">
      <c r="A451" s="250"/>
      <c r="B451" s="251"/>
      <c r="C451" s="251"/>
      <c r="D451" s="251"/>
      <c r="E451" s="252"/>
      <c r="F451" s="253"/>
      <c r="G451" s="253"/>
      <c r="H451" s="25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2" customHeight="1">
      <c r="A452" s="250"/>
      <c r="B452" s="251"/>
      <c r="C452" s="251"/>
      <c r="D452" s="251"/>
      <c r="E452" s="252"/>
      <c r="F452" s="253"/>
      <c r="G452" s="253"/>
      <c r="H452" s="25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2" customHeight="1">
      <c r="A453" s="250"/>
      <c r="B453" s="251"/>
      <c r="C453" s="251"/>
      <c r="D453" s="251"/>
      <c r="E453" s="252"/>
      <c r="F453" s="253"/>
      <c r="G453" s="253"/>
      <c r="H453" s="25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2" customHeight="1">
      <c r="A454" s="250"/>
      <c r="B454" s="251"/>
      <c r="C454" s="251"/>
      <c r="D454" s="251"/>
      <c r="E454" s="252"/>
      <c r="F454" s="253"/>
      <c r="G454" s="253"/>
      <c r="H454" s="25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2" customHeight="1">
      <c r="A455" s="250"/>
      <c r="B455" s="251"/>
      <c r="C455" s="251"/>
      <c r="D455" s="251"/>
      <c r="E455" s="252"/>
      <c r="F455" s="253"/>
      <c r="G455" s="253"/>
      <c r="H455" s="25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2" customHeight="1">
      <c r="A456" s="250"/>
      <c r="B456" s="251"/>
      <c r="C456" s="251"/>
      <c r="D456" s="251"/>
      <c r="E456" s="252"/>
      <c r="F456" s="253"/>
      <c r="G456" s="253"/>
      <c r="H456" s="25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2" customHeight="1">
      <c r="A457" s="250"/>
      <c r="B457" s="251"/>
      <c r="C457" s="251"/>
      <c r="D457" s="251"/>
      <c r="E457" s="252"/>
      <c r="F457" s="253"/>
      <c r="G457" s="253"/>
      <c r="H457" s="25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2" customHeight="1">
      <c r="A458" s="250"/>
      <c r="B458" s="251"/>
      <c r="C458" s="251"/>
      <c r="D458" s="251"/>
      <c r="E458" s="252"/>
      <c r="F458" s="253"/>
      <c r="G458" s="253"/>
      <c r="H458" s="25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2" customHeight="1">
      <c r="A459" s="250"/>
      <c r="B459" s="251"/>
      <c r="C459" s="251"/>
      <c r="D459" s="251"/>
      <c r="E459" s="252"/>
      <c r="F459" s="253"/>
      <c r="G459" s="253"/>
      <c r="H459" s="25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2" customHeight="1">
      <c r="A460" s="250"/>
      <c r="B460" s="251"/>
      <c r="C460" s="251"/>
      <c r="D460" s="251"/>
      <c r="E460" s="252"/>
      <c r="F460" s="253"/>
      <c r="G460" s="253"/>
      <c r="H460" s="25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2" customHeight="1">
      <c r="A461" s="250"/>
      <c r="B461" s="251"/>
      <c r="C461" s="251"/>
      <c r="D461" s="251"/>
      <c r="E461" s="252"/>
      <c r="F461" s="253"/>
      <c r="G461" s="253"/>
      <c r="H461" s="25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2" customHeight="1">
      <c r="A462" s="250"/>
      <c r="B462" s="251"/>
      <c r="C462" s="251"/>
      <c r="D462" s="251"/>
      <c r="E462" s="252"/>
      <c r="F462" s="253"/>
      <c r="G462" s="253"/>
      <c r="H462" s="25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2" customHeight="1">
      <c r="A463" s="250"/>
      <c r="B463" s="251"/>
      <c r="C463" s="251"/>
      <c r="D463" s="251"/>
      <c r="E463" s="252"/>
      <c r="F463" s="253"/>
      <c r="G463" s="253"/>
      <c r="H463" s="25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2" customHeight="1">
      <c r="A464" s="250"/>
      <c r="B464" s="251"/>
      <c r="C464" s="251"/>
      <c r="D464" s="251"/>
      <c r="E464" s="252"/>
      <c r="F464" s="253"/>
      <c r="G464" s="253"/>
      <c r="H464" s="25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2" customHeight="1">
      <c r="A465" s="250"/>
      <c r="B465" s="251"/>
      <c r="C465" s="251"/>
      <c r="D465" s="251"/>
      <c r="E465" s="252"/>
      <c r="F465" s="253"/>
      <c r="G465" s="253"/>
      <c r="H465" s="25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2" customHeight="1">
      <c r="A466" s="250"/>
      <c r="B466" s="251"/>
      <c r="C466" s="251"/>
      <c r="D466" s="251"/>
      <c r="E466" s="252"/>
      <c r="F466" s="253"/>
      <c r="G466" s="253"/>
      <c r="H466" s="25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2" customHeight="1">
      <c r="A467" s="250"/>
      <c r="B467" s="251"/>
      <c r="C467" s="251"/>
      <c r="D467" s="251"/>
      <c r="E467" s="252"/>
      <c r="F467" s="253"/>
      <c r="G467" s="253"/>
      <c r="H467" s="25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2" customHeight="1">
      <c r="A468" s="250"/>
      <c r="B468" s="251"/>
      <c r="C468" s="251"/>
      <c r="D468" s="251"/>
      <c r="E468" s="252"/>
      <c r="F468" s="253"/>
      <c r="G468" s="253"/>
      <c r="H468" s="25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2" customHeight="1">
      <c r="A469" s="250"/>
      <c r="B469" s="251"/>
      <c r="C469" s="251"/>
      <c r="D469" s="251"/>
      <c r="E469" s="252"/>
      <c r="F469" s="253"/>
      <c r="G469" s="253"/>
      <c r="H469" s="25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2" customHeight="1">
      <c r="A470" s="250"/>
      <c r="B470" s="251"/>
      <c r="C470" s="251"/>
      <c r="D470" s="251"/>
      <c r="E470" s="252"/>
      <c r="F470" s="253"/>
      <c r="G470" s="253"/>
      <c r="H470" s="25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2" customHeight="1">
      <c r="A471" s="250"/>
      <c r="B471" s="251"/>
      <c r="C471" s="251"/>
      <c r="D471" s="251"/>
      <c r="E471" s="252"/>
      <c r="F471" s="253"/>
      <c r="G471" s="253"/>
      <c r="H471" s="25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2" customHeight="1">
      <c r="A472" s="250"/>
      <c r="B472" s="251"/>
      <c r="C472" s="251"/>
      <c r="D472" s="251"/>
      <c r="E472" s="252"/>
      <c r="F472" s="253"/>
      <c r="G472" s="253"/>
      <c r="H472" s="25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2" customHeight="1">
      <c r="A473" s="250"/>
      <c r="B473" s="251"/>
      <c r="C473" s="251"/>
      <c r="D473" s="251"/>
      <c r="E473" s="252"/>
      <c r="F473" s="253"/>
      <c r="G473" s="253"/>
      <c r="H473" s="25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2" customHeight="1">
      <c r="A474" s="250"/>
      <c r="B474" s="251"/>
      <c r="C474" s="251"/>
      <c r="D474" s="251"/>
      <c r="E474" s="252"/>
      <c r="F474" s="253"/>
      <c r="G474" s="253"/>
      <c r="H474" s="25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2" customHeight="1">
      <c r="A475" s="250"/>
      <c r="B475" s="251"/>
      <c r="C475" s="251"/>
      <c r="D475" s="251"/>
      <c r="E475" s="252"/>
      <c r="F475" s="253"/>
      <c r="G475" s="253"/>
      <c r="H475" s="25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2" customHeight="1">
      <c r="A476" s="250"/>
      <c r="B476" s="251"/>
      <c r="C476" s="251"/>
      <c r="D476" s="251"/>
      <c r="E476" s="252"/>
      <c r="F476" s="253"/>
      <c r="G476" s="253"/>
      <c r="H476" s="25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2" customHeight="1">
      <c r="A477" s="250"/>
      <c r="B477" s="251"/>
      <c r="C477" s="251"/>
      <c r="D477" s="251"/>
      <c r="E477" s="252"/>
      <c r="F477" s="253"/>
      <c r="G477" s="253"/>
      <c r="H477" s="25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2" customHeight="1">
      <c r="A478" s="250"/>
      <c r="B478" s="251"/>
      <c r="C478" s="251"/>
      <c r="D478" s="251"/>
      <c r="E478" s="252"/>
      <c r="F478" s="253"/>
      <c r="G478" s="253"/>
      <c r="H478" s="25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2" customHeight="1">
      <c r="A479" s="250"/>
      <c r="B479" s="251"/>
      <c r="C479" s="251"/>
      <c r="D479" s="251"/>
      <c r="E479" s="252"/>
      <c r="F479" s="253"/>
      <c r="G479" s="253"/>
      <c r="H479" s="25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2" customHeight="1">
      <c r="A480" s="250"/>
      <c r="B480" s="251"/>
      <c r="C480" s="251"/>
      <c r="D480" s="251"/>
      <c r="E480" s="252"/>
      <c r="F480" s="253"/>
      <c r="G480" s="253"/>
      <c r="H480" s="25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2" customHeight="1">
      <c r="A481" s="250"/>
      <c r="B481" s="251"/>
      <c r="C481" s="251"/>
      <c r="D481" s="251"/>
      <c r="E481" s="252"/>
      <c r="F481" s="253"/>
      <c r="G481" s="253"/>
      <c r="H481" s="25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2" customHeight="1">
      <c r="A482" s="250"/>
      <c r="B482" s="251"/>
      <c r="C482" s="251"/>
      <c r="D482" s="251"/>
      <c r="E482" s="252"/>
      <c r="F482" s="253"/>
      <c r="G482" s="253"/>
      <c r="H482" s="25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2" customHeight="1">
      <c r="A483" s="250"/>
      <c r="B483" s="251"/>
      <c r="C483" s="251"/>
      <c r="D483" s="251"/>
      <c r="E483" s="252"/>
      <c r="F483" s="253"/>
      <c r="G483" s="253"/>
      <c r="H483" s="25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2" customHeight="1">
      <c r="A484" s="250"/>
      <c r="B484" s="251"/>
      <c r="C484" s="251"/>
      <c r="D484" s="251"/>
      <c r="E484" s="252"/>
      <c r="F484" s="253"/>
      <c r="G484" s="253"/>
      <c r="H484" s="25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2" customHeight="1">
      <c r="A485" s="250"/>
      <c r="B485" s="251"/>
      <c r="C485" s="251"/>
      <c r="D485" s="251"/>
      <c r="E485" s="252"/>
      <c r="F485" s="253"/>
      <c r="G485" s="253"/>
      <c r="H485" s="25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2" customHeight="1">
      <c r="A486" s="250"/>
      <c r="B486" s="251"/>
      <c r="C486" s="251"/>
      <c r="D486" s="251"/>
      <c r="E486" s="252"/>
      <c r="F486" s="253"/>
      <c r="G486" s="253"/>
      <c r="H486" s="25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2" customHeight="1">
      <c r="A487" s="250"/>
      <c r="B487" s="251"/>
      <c r="C487" s="251"/>
      <c r="D487" s="251"/>
      <c r="E487" s="252"/>
      <c r="F487" s="253"/>
      <c r="G487" s="253"/>
      <c r="H487" s="25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2" customHeight="1">
      <c r="A488" s="250"/>
      <c r="B488" s="251"/>
      <c r="C488" s="251"/>
      <c r="D488" s="251"/>
      <c r="E488" s="252"/>
      <c r="F488" s="253"/>
      <c r="G488" s="253"/>
      <c r="H488" s="25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2" customHeight="1">
      <c r="A489" s="250"/>
      <c r="B489" s="251"/>
      <c r="C489" s="251"/>
      <c r="D489" s="251"/>
      <c r="E489" s="252"/>
      <c r="F489" s="253"/>
      <c r="G489" s="253"/>
      <c r="H489" s="25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2" customHeight="1">
      <c r="A490" s="250"/>
      <c r="B490" s="251"/>
      <c r="C490" s="251"/>
      <c r="D490" s="251"/>
      <c r="E490" s="252"/>
      <c r="F490" s="253"/>
      <c r="G490" s="253"/>
      <c r="H490" s="25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2" customHeight="1">
      <c r="A491" s="250"/>
      <c r="B491" s="251"/>
      <c r="C491" s="251"/>
      <c r="D491" s="251"/>
      <c r="E491" s="252"/>
      <c r="F491" s="253"/>
      <c r="G491" s="253"/>
      <c r="H491" s="25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2" customHeight="1">
      <c r="A492" s="250"/>
      <c r="B492" s="251"/>
      <c r="C492" s="251"/>
      <c r="D492" s="251"/>
      <c r="E492" s="252"/>
      <c r="F492" s="253"/>
      <c r="G492" s="253"/>
      <c r="H492" s="25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2" customHeight="1">
      <c r="A493" s="250"/>
      <c r="B493" s="251"/>
      <c r="C493" s="251"/>
      <c r="D493" s="251"/>
      <c r="E493" s="252"/>
      <c r="F493" s="253"/>
      <c r="G493" s="253"/>
      <c r="H493" s="25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2" customHeight="1">
      <c r="A494" s="250"/>
      <c r="B494" s="251"/>
      <c r="C494" s="251"/>
      <c r="D494" s="251"/>
      <c r="E494" s="252"/>
      <c r="F494" s="253"/>
      <c r="G494" s="253"/>
      <c r="H494" s="25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2" customHeight="1">
      <c r="A495" s="250"/>
      <c r="B495" s="251"/>
      <c r="C495" s="251"/>
      <c r="D495" s="251"/>
      <c r="E495" s="252"/>
      <c r="F495" s="253"/>
      <c r="G495" s="253"/>
      <c r="H495" s="25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2" customHeight="1">
      <c r="A496" s="250"/>
      <c r="B496" s="251"/>
      <c r="C496" s="251"/>
      <c r="D496" s="251"/>
      <c r="E496" s="252"/>
      <c r="F496" s="253"/>
      <c r="G496" s="253"/>
      <c r="H496" s="25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2" customHeight="1">
      <c r="A497" s="250"/>
      <c r="B497" s="251"/>
      <c r="C497" s="251"/>
      <c r="D497" s="251"/>
      <c r="E497" s="252"/>
      <c r="F497" s="253"/>
      <c r="G497" s="253"/>
      <c r="H497" s="25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2" customHeight="1">
      <c r="A498" s="250"/>
      <c r="B498" s="251"/>
      <c r="C498" s="251"/>
      <c r="D498" s="251"/>
      <c r="E498" s="252"/>
      <c r="F498" s="253"/>
      <c r="G498" s="253"/>
      <c r="H498" s="25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2" customHeight="1">
      <c r="A499" s="250"/>
      <c r="B499" s="251"/>
      <c r="C499" s="251"/>
      <c r="D499" s="251"/>
      <c r="E499" s="252"/>
      <c r="F499" s="253"/>
      <c r="G499" s="253"/>
      <c r="H499" s="25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2" customHeight="1">
      <c r="A500" s="250"/>
      <c r="B500" s="251"/>
      <c r="C500" s="251"/>
      <c r="D500" s="251"/>
      <c r="E500" s="252"/>
      <c r="F500" s="253"/>
      <c r="G500" s="253"/>
      <c r="H500" s="25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2" customHeight="1">
      <c r="A501" s="250"/>
      <c r="B501" s="251"/>
      <c r="C501" s="251"/>
      <c r="D501" s="251"/>
      <c r="E501" s="252"/>
      <c r="F501" s="253"/>
      <c r="G501" s="253"/>
      <c r="H501" s="25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2" customHeight="1">
      <c r="A502" s="250"/>
      <c r="B502" s="251"/>
      <c r="C502" s="251"/>
      <c r="D502" s="251"/>
      <c r="E502" s="252"/>
      <c r="F502" s="253"/>
      <c r="G502" s="253"/>
      <c r="H502" s="25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2" customHeight="1">
      <c r="A503" s="250"/>
      <c r="B503" s="251"/>
      <c r="C503" s="251"/>
      <c r="D503" s="251"/>
      <c r="E503" s="252"/>
      <c r="F503" s="253"/>
      <c r="G503" s="253"/>
      <c r="H503" s="25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2" customHeight="1">
      <c r="A504" s="250"/>
      <c r="B504" s="251"/>
      <c r="C504" s="251"/>
      <c r="D504" s="251"/>
      <c r="E504" s="252"/>
      <c r="F504" s="253"/>
      <c r="G504" s="253"/>
      <c r="H504" s="25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2" customHeight="1">
      <c r="A505" s="250"/>
      <c r="B505" s="251"/>
      <c r="C505" s="251"/>
      <c r="D505" s="251"/>
      <c r="E505" s="252"/>
      <c r="F505" s="253"/>
      <c r="G505" s="253"/>
      <c r="H505" s="25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2" customHeight="1">
      <c r="A506" s="250"/>
      <c r="B506" s="251"/>
      <c r="C506" s="251"/>
      <c r="D506" s="251"/>
      <c r="E506" s="252"/>
      <c r="F506" s="253"/>
      <c r="G506" s="253"/>
      <c r="H506" s="25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2" customHeight="1">
      <c r="A507" s="250"/>
      <c r="B507" s="251"/>
      <c r="C507" s="251"/>
      <c r="D507" s="251"/>
      <c r="E507" s="252"/>
      <c r="F507" s="253"/>
      <c r="G507" s="253"/>
      <c r="H507" s="25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2" customHeight="1">
      <c r="A508" s="250"/>
      <c r="B508" s="251"/>
      <c r="C508" s="251"/>
      <c r="D508" s="251"/>
      <c r="E508" s="252"/>
      <c r="F508" s="253"/>
      <c r="G508" s="253"/>
      <c r="H508" s="25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2" customHeight="1">
      <c r="A509" s="250"/>
      <c r="B509" s="251"/>
      <c r="C509" s="251"/>
      <c r="D509" s="251"/>
      <c r="E509" s="252"/>
      <c r="F509" s="253"/>
      <c r="G509" s="253"/>
      <c r="H509" s="25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2" customHeight="1">
      <c r="A510" s="250"/>
      <c r="B510" s="251"/>
      <c r="C510" s="251"/>
      <c r="D510" s="251"/>
      <c r="E510" s="252"/>
      <c r="F510" s="253"/>
      <c r="G510" s="253"/>
      <c r="H510" s="25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2" customHeight="1">
      <c r="A511" s="250"/>
      <c r="B511" s="251"/>
      <c r="C511" s="251"/>
      <c r="D511" s="251"/>
      <c r="E511" s="252"/>
      <c r="F511" s="253"/>
      <c r="G511" s="253"/>
      <c r="H511" s="25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2" customHeight="1">
      <c r="A512" s="250"/>
      <c r="B512" s="251"/>
      <c r="C512" s="251"/>
      <c r="D512" s="251"/>
      <c r="E512" s="252"/>
      <c r="F512" s="253"/>
      <c r="G512" s="253"/>
      <c r="H512" s="25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2" customHeight="1">
      <c r="A513" s="250"/>
      <c r="B513" s="251"/>
      <c r="C513" s="251"/>
      <c r="D513" s="251"/>
      <c r="E513" s="252"/>
      <c r="F513" s="253"/>
      <c r="G513" s="253"/>
      <c r="H513" s="25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2" customHeight="1">
      <c r="A514" s="250"/>
      <c r="B514" s="251"/>
      <c r="C514" s="251"/>
      <c r="D514" s="251"/>
      <c r="E514" s="252"/>
      <c r="F514" s="253"/>
      <c r="G514" s="253"/>
      <c r="H514" s="25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2" customHeight="1">
      <c r="A515" s="250"/>
      <c r="B515" s="251"/>
      <c r="C515" s="251"/>
      <c r="D515" s="251"/>
      <c r="E515" s="252"/>
      <c r="F515" s="253"/>
      <c r="G515" s="253"/>
      <c r="H515" s="25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2" customHeight="1">
      <c r="A516" s="250"/>
      <c r="B516" s="251"/>
      <c r="C516" s="251"/>
      <c r="D516" s="251"/>
      <c r="E516" s="252"/>
      <c r="F516" s="253"/>
      <c r="G516" s="253"/>
      <c r="H516" s="25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2" customHeight="1">
      <c r="A517" s="250"/>
      <c r="B517" s="251"/>
      <c r="C517" s="251"/>
      <c r="D517" s="251"/>
      <c r="E517" s="252"/>
      <c r="F517" s="253"/>
      <c r="G517" s="253"/>
      <c r="H517" s="25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2" customHeight="1">
      <c r="A518" s="250"/>
      <c r="B518" s="251"/>
      <c r="C518" s="251"/>
      <c r="D518" s="251"/>
      <c r="E518" s="252"/>
      <c r="F518" s="253"/>
      <c r="G518" s="253"/>
      <c r="H518" s="25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2" customHeight="1">
      <c r="A519" s="250"/>
      <c r="B519" s="251"/>
      <c r="C519" s="251"/>
      <c r="D519" s="251"/>
      <c r="E519" s="252"/>
      <c r="F519" s="253"/>
      <c r="G519" s="253"/>
      <c r="H519" s="25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2" customHeight="1">
      <c r="A520" s="250"/>
      <c r="B520" s="251"/>
      <c r="C520" s="251"/>
      <c r="D520" s="251"/>
      <c r="E520" s="252"/>
      <c r="F520" s="253"/>
      <c r="G520" s="253"/>
      <c r="H520" s="25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2" customHeight="1">
      <c r="A521" s="250"/>
      <c r="B521" s="251"/>
      <c r="C521" s="251"/>
      <c r="D521" s="251"/>
      <c r="E521" s="252"/>
      <c r="F521" s="253"/>
      <c r="G521" s="253"/>
      <c r="H521" s="25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2" customHeight="1">
      <c r="A522" s="250"/>
      <c r="B522" s="251"/>
      <c r="C522" s="251"/>
      <c r="D522" s="251"/>
      <c r="E522" s="252"/>
      <c r="F522" s="253"/>
      <c r="G522" s="253"/>
      <c r="H522" s="25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2" customHeight="1">
      <c r="A523" s="250"/>
      <c r="B523" s="251"/>
      <c r="C523" s="251"/>
      <c r="D523" s="251"/>
      <c r="E523" s="252"/>
      <c r="F523" s="253"/>
      <c r="G523" s="253"/>
      <c r="H523" s="25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2" customHeight="1">
      <c r="A524" s="250"/>
      <c r="B524" s="251"/>
      <c r="C524" s="251"/>
      <c r="D524" s="251"/>
      <c r="E524" s="252"/>
      <c r="F524" s="253"/>
      <c r="G524" s="253"/>
      <c r="H524" s="25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2" customHeight="1">
      <c r="A525" s="250"/>
      <c r="B525" s="251"/>
      <c r="C525" s="251"/>
      <c r="D525" s="251"/>
      <c r="E525" s="252"/>
      <c r="F525" s="253"/>
      <c r="G525" s="253"/>
      <c r="H525" s="25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2" customHeight="1">
      <c r="A526" s="250"/>
      <c r="B526" s="251"/>
      <c r="C526" s="251"/>
      <c r="D526" s="251"/>
      <c r="E526" s="252"/>
      <c r="F526" s="253"/>
      <c r="G526" s="253"/>
      <c r="H526" s="25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2" customHeight="1">
      <c r="A527" s="250"/>
      <c r="B527" s="251"/>
      <c r="C527" s="251"/>
      <c r="D527" s="251"/>
      <c r="E527" s="252"/>
      <c r="F527" s="253"/>
      <c r="G527" s="253"/>
      <c r="H527" s="25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2" customHeight="1">
      <c r="A528" s="250"/>
      <c r="B528" s="251"/>
      <c r="C528" s="251"/>
      <c r="D528" s="251"/>
      <c r="E528" s="252"/>
      <c r="F528" s="253"/>
      <c r="G528" s="253"/>
      <c r="H528" s="25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2" customHeight="1">
      <c r="A529" s="250"/>
      <c r="B529" s="251"/>
      <c r="C529" s="251"/>
      <c r="D529" s="251"/>
      <c r="E529" s="252"/>
      <c r="F529" s="253"/>
      <c r="G529" s="253"/>
      <c r="H529" s="25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2" customHeight="1">
      <c r="A530" s="250"/>
      <c r="B530" s="251"/>
      <c r="C530" s="251"/>
      <c r="D530" s="251"/>
      <c r="E530" s="252"/>
      <c r="F530" s="253"/>
      <c r="G530" s="253"/>
      <c r="H530" s="25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2" customHeight="1">
      <c r="A531" s="250"/>
      <c r="B531" s="251"/>
      <c r="C531" s="251"/>
      <c r="D531" s="251"/>
      <c r="E531" s="252"/>
      <c r="F531" s="253"/>
      <c r="G531" s="253"/>
      <c r="H531" s="25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2" customHeight="1">
      <c r="A532" s="250"/>
      <c r="B532" s="251"/>
      <c r="C532" s="251"/>
      <c r="D532" s="251"/>
      <c r="E532" s="252"/>
      <c r="F532" s="253"/>
      <c r="G532" s="253"/>
      <c r="H532" s="25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2" customHeight="1">
      <c r="A533" s="250"/>
      <c r="B533" s="251"/>
      <c r="C533" s="251"/>
      <c r="D533" s="251"/>
      <c r="E533" s="252"/>
      <c r="F533" s="253"/>
      <c r="G533" s="253"/>
      <c r="H533" s="25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2" customHeight="1">
      <c r="A534" s="250"/>
      <c r="B534" s="251"/>
      <c r="C534" s="251"/>
      <c r="D534" s="251"/>
      <c r="E534" s="252"/>
      <c r="F534" s="253"/>
      <c r="G534" s="253"/>
      <c r="H534" s="25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2" customHeight="1">
      <c r="A535" s="250"/>
      <c r="B535" s="251"/>
      <c r="C535" s="251"/>
      <c r="D535" s="251"/>
      <c r="E535" s="252"/>
      <c r="F535" s="253"/>
      <c r="G535" s="253"/>
      <c r="H535" s="25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2" customHeight="1">
      <c r="A536" s="250"/>
      <c r="B536" s="251"/>
      <c r="C536" s="251"/>
      <c r="D536" s="251"/>
      <c r="E536" s="252"/>
      <c r="F536" s="253"/>
      <c r="G536" s="253"/>
      <c r="H536" s="25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2" customHeight="1">
      <c r="A537" s="250"/>
      <c r="B537" s="251"/>
      <c r="C537" s="251"/>
      <c r="D537" s="251"/>
      <c r="E537" s="252"/>
      <c r="F537" s="253"/>
      <c r="G537" s="253"/>
      <c r="H537" s="25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2" customHeight="1">
      <c r="A538" s="250"/>
      <c r="B538" s="251"/>
      <c r="C538" s="251"/>
      <c r="D538" s="251"/>
      <c r="E538" s="252"/>
      <c r="F538" s="253"/>
      <c r="G538" s="253"/>
      <c r="H538" s="25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2" customHeight="1">
      <c r="A539" s="250"/>
      <c r="B539" s="251"/>
      <c r="C539" s="251"/>
      <c r="D539" s="251"/>
      <c r="E539" s="252"/>
      <c r="F539" s="253"/>
      <c r="G539" s="253"/>
      <c r="H539" s="25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2" customHeight="1">
      <c r="A540" s="250"/>
      <c r="B540" s="251"/>
      <c r="C540" s="251"/>
      <c r="D540" s="251"/>
      <c r="E540" s="252"/>
      <c r="F540" s="253"/>
      <c r="G540" s="253"/>
      <c r="H540" s="25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2" customHeight="1">
      <c r="A541" s="250"/>
      <c r="B541" s="251"/>
      <c r="C541" s="251"/>
      <c r="D541" s="251"/>
      <c r="E541" s="252"/>
      <c r="F541" s="253"/>
      <c r="G541" s="253"/>
      <c r="H541" s="25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2" customHeight="1">
      <c r="A542" s="250"/>
      <c r="B542" s="251"/>
      <c r="C542" s="251"/>
      <c r="D542" s="251"/>
      <c r="E542" s="252"/>
      <c r="F542" s="253"/>
      <c r="G542" s="253"/>
      <c r="H542" s="25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2" customHeight="1">
      <c r="A543" s="250"/>
      <c r="B543" s="251"/>
      <c r="C543" s="251"/>
      <c r="D543" s="251"/>
      <c r="E543" s="252"/>
      <c r="F543" s="253"/>
      <c r="G543" s="253"/>
      <c r="H543" s="25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2" customHeight="1">
      <c r="A544" s="250"/>
      <c r="B544" s="251"/>
      <c r="C544" s="251"/>
      <c r="D544" s="251"/>
      <c r="E544" s="252"/>
      <c r="F544" s="253"/>
      <c r="G544" s="253"/>
      <c r="H544" s="25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2" customHeight="1">
      <c r="A545" s="250"/>
      <c r="B545" s="251"/>
      <c r="C545" s="251"/>
      <c r="D545" s="251"/>
      <c r="E545" s="252"/>
      <c r="F545" s="253"/>
      <c r="G545" s="253"/>
      <c r="H545" s="25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2" customHeight="1">
      <c r="A546" s="250"/>
      <c r="B546" s="251"/>
      <c r="C546" s="251"/>
      <c r="D546" s="251"/>
      <c r="E546" s="252"/>
      <c r="F546" s="253"/>
      <c r="G546" s="253"/>
      <c r="H546" s="25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2" customHeight="1">
      <c r="A547" s="250"/>
      <c r="B547" s="251"/>
      <c r="C547" s="251"/>
      <c r="D547" s="251"/>
      <c r="E547" s="252"/>
      <c r="F547" s="253"/>
      <c r="G547" s="253"/>
      <c r="H547" s="25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2" customHeight="1">
      <c r="A548" s="250"/>
      <c r="B548" s="251"/>
      <c r="C548" s="251"/>
      <c r="D548" s="251"/>
      <c r="E548" s="252"/>
      <c r="F548" s="253"/>
      <c r="G548" s="253"/>
      <c r="H548" s="25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2" customHeight="1">
      <c r="A549" s="250"/>
      <c r="B549" s="251"/>
      <c r="C549" s="251"/>
      <c r="D549" s="251"/>
      <c r="E549" s="252"/>
      <c r="F549" s="253"/>
      <c r="G549" s="253"/>
      <c r="H549" s="25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2" customHeight="1">
      <c r="A550" s="250"/>
      <c r="B550" s="251"/>
      <c r="C550" s="251"/>
      <c r="D550" s="251"/>
      <c r="E550" s="252"/>
      <c r="F550" s="253"/>
      <c r="G550" s="253"/>
      <c r="H550" s="25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2" customHeight="1">
      <c r="A551" s="250"/>
      <c r="B551" s="251"/>
      <c r="C551" s="251"/>
      <c r="D551" s="251"/>
      <c r="E551" s="252"/>
      <c r="F551" s="253"/>
      <c r="G551" s="253"/>
      <c r="H551" s="25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2" customHeight="1">
      <c r="A552" s="250"/>
      <c r="B552" s="251"/>
      <c r="C552" s="251"/>
      <c r="D552" s="251"/>
      <c r="E552" s="252"/>
      <c r="F552" s="253"/>
      <c r="G552" s="253"/>
      <c r="H552" s="25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2" customHeight="1">
      <c r="A553" s="250"/>
      <c r="B553" s="251"/>
      <c r="C553" s="251"/>
      <c r="D553" s="251"/>
      <c r="E553" s="252"/>
      <c r="F553" s="253"/>
      <c r="G553" s="253"/>
      <c r="H553" s="25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2" customHeight="1">
      <c r="A554" s="250"/>
      <c r="B554" s="251"/>
      <c r="C554" s="251"/>
      <c r="D554" s="251"/>
      <c r="E554" s="252"/>
      <c r="F554" s="253"/>
      <c r="G554" s="253"/>
      <c r="H554" s="25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2" customHeight="1">
      <c r="A555" s="250"/>
      <c r="B555" s="251"/>
      <c r="C555" s="251"/>
      <c r="D555" s="251"/>
      <c r="E555" s="252"/>
      <c r="F555" s="253"/>
      <c r="G555" s="253"/>
      <c r="H555" s="25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2" customHeight="1">
      <c r="A556" s="250"/>
      <c r="B556" s="251"/>
      <c r="C556" s="251"/>
      <c r="D556" s="251"/>
      <c r="E556" s="252"/>
      <c r="F556" s="253"/>
      <c r="G556" s="253"/>
      <c r="H556" s="25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2" customHeight="1">
      <c r="A557" s="250"/>
      <c r="B557" s="251"/>
      <c r="C557" s="251"/>
      <c r="D557" s="251"/>
      <c r="E557" s="252"/>
      <c r="F557" s="253"/>
      <c r="G557" s="253"/>
      <c r="H557" s="25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2" customHeight="1">
      <c r="A558" s="250"/>
      <c r="B558" s="251"/>
      <c r="C558" s="251"/>
      <c r="D558" s="251"/>
      <c r="E558" s="252"/>
      <c r="F558" s="253"/>
      <c r="G558" s="253"/>
      <c r="H558" s="25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2" customHeight="1">
      <c r="A559" s="250"/>
      <c r="B559" s="251"/>
      <c r="C559" s="251"/>
      <c r="D559" s="251"/>
      <c r="E559" s="252"/>
      <c r="F559" s="253"/>
      <c r="G559" s="253"/>
      <c r="H559" s="25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2" customHeight="1">
      <c r="A560" s="250"/>
      <c r="B560" s="251"/>
      <c r="C560" s="251"/>
      <c r="D560" s="251"/>
      <c r="E560" s="252"/>
      <c r="F560" s="253"/>
      <c r="G560" s="253"/>
      <c r="H560" s="25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2" customHeight="1">
      <c r="A561" s="250"/>
      <c r="B561" s="251"/>
      <c r="C561" s="251"/>
      <c r="D561" s="251"/>
      <c r="E561" s="252"/>
      <c r="F561" s="253"/>
      <c r="G561" s="253"/>
      <c r="H561" s="25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2" customHeight="1">
      <c r="A562" s="250"/>
      <c r="B562" s="251"/>
      <c r="C562" s="251"/>
      <c r="D562" s="251"/>
      <c r="E562" s="252"/>
      <c r="F562" s="253"/>
      <c r="G562" s="253"/>
      <c r="H562" s="25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2" customHeight="1">
      <c r="A563" s="250"/>
      <c r="B563" s="251"/>
      <c r="C563" s="251"/>
      <c r="D563" s="251"/>
      <c r="E563" s="252"/>
      <c r="F563" s="253"/>
      <c r="G563" s="253"/>
      <c r="H563" s="25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2" customHeight="1">
      <c r="A564" s="250"/>
      <c r="B564" s="251"/>
      <c r="C564" s="251"/>
      <c r="D564" s="251"/>
      <c r="E564" s="252"/>
      <c r="F564" s="253"/>
      <c r="G564" s="253"/>
      <c r="H564" s="25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2" customHeight="1">
      <c r="A565" s="250"/>
      <c r="B565" s="251"/>
      <c r="C565" s="251"/>
      <c r="D565" s="251"/>
      <c r="E565" s="252"/>
      <c r="F565" s="253"/>
      <c r="G565" s="253"/>
      <c r="H565" s="25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2" customHeight="1">
      <c r="A566" s="250"/>
      <c r="B566" s="251"/>
      <c r="C566" s="251"/>
      <c r="D566" s="251"/>
      <c r="E566" s="252"/>
      <c r="F566" s="253"/>
      <c r="G566" s="253"/>
      <c r="H566" s="25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2" customHeight="1">
      <c r="A567" s="250"/>
      <c r="B567" s="251"/>
      <c r="C567" s="251"/>
      <c r="D567" s="251"/>
      <c r="E567" s="252"/>
      <c r="F567" s="253"/>
      <c r="G567" s="253"/>
      <c r="H567" s="25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2" customHeight="1">
      <c r="A568" s="250"/>
      <c r="B568" s="251"/>
      <c r="C568" s="251"/>
      <c r="D568" s="251"/>
      <c r="E568" s="252"/>
      <c r="F568" s="253"/>
      <c r="G568" s="253"/>
      <c r="H568" s="25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2" customHeight="1">
      <c r="A569" s="250"/>
      <c r="B569" s="251"/>
      <c r="C569" s="251"/>
      <c r="D569" s="251"/>
      <c r="E569" s="252"/>
      <c r="F569" s="253"/>
      <c r="G569" s="253"/>
      <c r="H569" s="25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2" customHeight="1">
      <c r="A570" s="250"/>
      <c r="B570" s="251"/>
      <c r="C570" s="251"/>
      <c r="D570" s="251"/>
      <c r="E570" s="252"/>
      <c r="F570" s="253"/>
      <c r="G570" s="253"/>
      <c r="H570" s="25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2" customHeight="1">
      <c r="A571" s="250"/>
      <c r="B571" s="251"/>
      <c r="C571" s="251"/>
      <c r="D571" s="251"/>
      <c r="E571" s="252"/>
      <c r="F571" s="253"/>
      <c r="G571" s="253"/>
      <c r="H571" s="25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2" customHeight="1">
      <c r="A572" s="250"/>
      <c r="B572" s="251"/>
      <c r="C572" s="251"/>
      <c r="D572" s="251"/>
      <c r="E572" s="252"/>
      <c r="F572" s="253"/>
      <c r="G572" s="253"/>
      <c r="H572" s="25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2" customHeight="1">
      <c r="A573" s="250"/>
      <c r="B573" s="251"/>
      <c r="C573" s="251"/>
      <c r="D573" s="251"/>
      <c r="E573" s="252"/>
      <c r="F573" s="253"/>
      <c r="G573" s="253"/>
      <c r="H573" s="25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2" customHeight="1">
      <c r="A574" s="250"/>
      <c r="B574" s="251"/>
      <c r="C574" s="251"/>
      <c r="D574" s="251"/>
      <c r="E574" s="252"/>
      <c r="F574" s="253"/>
      <c r="G574" s="253"/>
      <c r="H574" s="25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2" customHeight="1">
      <c r="A575" s="250"/>
      <c r="B575" s="251"/>
      <c r="C575" s="251"/>
      <c r="D575" s="251"/>
      <c r="E575" s="252"/>
      <c r="F575" s="253"/>
      <c r="G575" s="253"/>
      <c r="H575" s="25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2" customHeight="1">
      <c r="A576" s="250"/>
      <c r="B576" s="251"/>
      <c r="C576" s="251"/>
      <c r="D576" s="251"/>
      <c r="E576" s="252"/>
      <c r="F576" s="253"/>
      <c r="G576" s="253"/>
      <c r="H576" s="25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2" customHeight="1">
      <c r="A577" s="250"/>
      <c r="B577" s="251"/>
      <c r="C577" s="251"/>
      <c r="D577" s="251"/>
      <c r="E577" s="252"/>
      <c r="F577" s="253"/>
      <c r="G577" s="253"/>
      <c r="H577" s="25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2" customHeight="1">
      <c r="A578" s="250"/>
      <c r="B578" s="251"/>
      <c r="C578" s="251"/>
      <c r="D578" s="251"/>
      <c r="E578" s="252"/>
      <c r="F578" s="253"/>
      <c r="G578" s="253"/>
      <c r="H578" s="25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2" customHeight="1">
      <c r="A579" s="250"/>
      <c r="B579" s="251"/>
      <c r="C579" s="251"/>
      <c r="D579" s="251"/>
      <c r="E579" s="252"/>
      <c r="F579" s="253"/>
      <c r="G579" s="253"/>
      <c r="H579" s="25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2" customHeight="1">
      <c r="A580" s="250"/>
      <c r="B580" s="251"/>
      <c r="C580" s="251"/>
      <c r="D580" s="251"/>
      <c r="E580" s="252"/>
      <c r="F580" s="253"/>
      <c r="G580" s="253"/>
      <c r="H580" s="25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2" customHeight="1">
      <c r="A581" s="250"/>
      <c r="B581" s="251"/>
      <c r="C581" s="251"/>
      <c r="D581" s="251"/>
      <c r="E581" s="252"/>
      <c r="F581" s="253"/>
      <c r="G581" s="253"/>
      <c r="H581" s="25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2" customHeight="1">
      <c r="A582" s="250"/>
      <c r="B582" s="251"/>
      <c r="C582" s="251"/>
      <c r="D582" s="251"/>
      <c r="E582" s="252"/>
      <c r="F582" s="253"/>
      <c r="G582" s="253"/>
      <c r="H582" s="25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2" customHeight="1">
      <c r="A583" s="250"/>
      <c r="B583" s="251"/>
      <c r="C583" s="251"/>
      <c r="D583" s="251"/>
      <c r="E583" s="252"/>
      <c r="F583" s="253"/>
      <c r="G583" s="253"/>
      <c r="H583" s="25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2" customHeight="1">
      <c r="A584" s="250"/>
      <c r="B584" s="251"/>
      <c r="C584" s="251"/>
      <c r="D584" s="251"/>
      <c r="E584" s="252"/>
      <c r="F584" s="253"/>
      <c r="G584" s="253"/>
      <c r="H584" s="25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2" customHeight="1">
      <c r="A585" s="250"/>
      <c r="B585" s="251"/>
      <c r="C585" s="251"/>
      <c r="D585" s="251"/>
      <c r="E585" s="252"/>
      <c r="F585" s="253"/>
      <c r="G585" s="253"/>
      <c r="H585" s="25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2" customHeight="1">
      <c r="A586" s="250"/>
      <c r="B586" s="251"/>
      <c r="C586" s="251"/>
      <c r="D586" s="251"/>
      <c r="E586" s="252"/>
      <c r="F586" s="253"/>
      <c r="G586" s="253"/>
      <c r="H586" s="25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2" customHeight="1">
      <c r="A587" s="250"/>
      <c r="B587" s="251"/>
      <c r="C587" s="251"/>
      <c r="D587" s="251"/>
      <c r="E587" s="252"/>
      <c r="F587" s="253"/>
      <c r="G587" s="253"/>
      <c r="H587" s="25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2" customHeight="1">
      <c r="A588" s="250"/>
      <c r="B588" s="251"/>
      <c r="C588" s="251"/>
      <c r="D588" s="251"/>
      <c r="E588" s="252"/>
      <c r="F588" s="253"/>
      <c r="G588" s="253"/>
      <c r="H588" s="25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2" customHeight="1">
      <c r="A589" s="250"/>
      <c r="B589" s="251"/>
      <c r="C589" s="251"/>
      <c r="D589" s="251"/>
      <c r="E589" s="252"/>
      <c r="F589" s="253"/>
      <c r="G589" s="253"/>
      <c r="H589" s="25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2" customHeight="1">
      <c r="A590" s="250"/>
      <c r="B590" s="251"/>
      <c r="C590" s="251"/>
      <c r="D590" s="251"/>
      <c r="E590" s="252"/>
      <c r="F590" s="253"/>
      <c r="G590" s="253"/>
      <c r="H590" s="25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2" customHeight="1">
      <c r="A591" s="250"/>
      <c r="B591" s="251"/>
      <c r="C591" s="251"/>
      <c r="D591" s="251"/>
      <c r="E591" s="252"/>
      <c r="F591" s="253"/>
      <c r="G591" s="253"/>
      <c r="H591" s="25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2" customHeight="1">
      <c r="A592" s="250"/>
      <c r="B592" s="251"/>
      <c r="C592" s="251"/>
      <c r="D592" s="251"/>
      <c r="E592" s="252"/>
      <c r="F592" s="253"/>
      <c r="G592" s="253"/>
      <c r="H592" s="25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2" customHeight="1">
      <c r="A593" s="250"/>
      <c r="B593" s="251"/>
      <c r="C593" s="251"/>
      <c r="D593" s="251"/>
      <c r="E593" s="252"/>
      <c r="F593" s="253"/>
      <c r="G593" s="253"/>
      <c r="H593" s="25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2" customHeight="1">
      <c r="A594" s="250"/>
      <c r="B594" s="251"/>
      <c r="C594" s="251"/>
      <c r="D594" s="251"/>
      <c r="E594" s="252"/>
      <c r="F594" s="253"/>
      <c r="G594" s="253"/>
      <c r="H594" s="25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2" customHeight="1">
      <c r="A595" s="250"/>
      <c r="B595" s="251"/>
      <c r="C595" s="251"/>
      <c r="D595" s="251"/>
      <c r="E595" s="252"/>
      <c r="F595" s="253"/>
      <c r="G595" s="253"/>
      <c r="H595" s="25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2" customHeight="1">
      <c r="A596" s="250"/>
      <c r="B596" s="251"/>
      <c r="C596" s="251"/>
      <c r="D596" s="251"/>
      <c r="E596" s="252"/>
      <c r="F596" s="253"/>
      <c r="G596" s="253"/>
      <c r="H596" s="25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2" customHeight="1">
      <c r="A597" s="250"/>
      <c r="B597" s="251"/>
      <c r="C597" s="251"/>
      <c r="D597" s="251"/>
      <c r="E597" s="252"/>
      <c r="F597" s="253"/>
      <c r="G597" s="253"/>
      <c r="H597" s="25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2" customHeight="1">
      <c r="A598" s="250"/>
      <c r="B598" s="251"/>
      <c r="C598" s="251"/>
      <c r="D598" s="251"/>
      <c r="E598" s="252"/>
      <c r="F598" s="253"/>
      <c r="G598" s="253"/>
      <c r="H598" s="25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2" customHeight="1">
      <c r="A599" s="250"/>
      <c r="B599" s="251"/>
      <c r="C599" s="251"/>
      <c r="D599" s="251"/>
      <c r="E599" s="252"/>
      <c r="F599" s="253"/>
      <c r="G599" s="253"/>
      <c r="H599" s="25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2" customHeight="1">
      <c r="A600" s="250"/>
      <c r="B600" s="251"/>
      <c r="C600" s="251"/>
      <c r="D600" s="251"/>
      <c r="E600" s="252"/>
      <c r="F600" s="253"/>
      <c r="G600" s="253"/>
      <c r="H600" s="25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2" customHeight="1">
      <c r="A601" s="250"/>
      <c r="B601" s="251"/>
      <c r="C601" s="251"/>
      <c r="D601" s="251"/>
      <c r="E601" s="252"/>
      <c r="F601" s="253"/>
      <c r="G601" s="253"/>
      <c r="H601" s="25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2" customHeight="1">
      <c r="A602" s="250"/>
      <c r="B602" s="251"/>
      <c r="C602" s="251"/>
      <c r="D602" s="251"/>
      <c r="E602" s="252"/>
      <c r="F602" s="253"/>
      <c r="G602" s="253"/>
      <c r="H602" s="25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2" customHeight="1">
      <c r="A603" s="250"/>
      <c r="B603" s="251"/>
      <c r="C603" s="251"/>
      <c r="D603" s="251"/>
      <c r="E603" s="252"/>
      <c r="F603" s="253"/>
      <c r="G603" s="253"/>
      <c r="H603" s="25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2" customHeight="1">
      <c r="A604" s="250"/>
      <c r="B604" s="251"/>
      <c r="C604" s="251"/>
      <c r="D604" s="251"/>
      <c r="E604" s="252"/>
      <c r="F604" s="253"/>
      <c r="G604" s="253"/>
      <c r="H604" s="25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2" customHeight="1">
      <c r="A605" s="250"/>
      <c r="B605" s="251"/>
      <c r="C605" s="251"/>
      <c r="D605" s="251"/>
      <c r="E605" s="252"/>
      <c r="F605" s="253"/>
      <c r="G605" s="253"/>
      <c r="H605" s="25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2" customHeight="1">
      <c r="A606" s="250"/>
      <c r="B606" s="251"/>
      <c r="C606" s="251"/>
      <c r="D606" s="251"/>
      <c r="E606" s="252"/>
      <c r="F606" s="253"/>
      <c r="G606" s="253"/>
      <c r="H606" s="25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2" customHeight="1">
      <c r="A607" s="250"/>
      <c r="B607" s="251"/>
      <c r="C607" s="251"/>
      <c r="D607" s="251"/>
      <c r="E607" s="252"/>
      <c r="F607" s="253"/>
      <c r="G607" s="253"/>
      <c r="H607" s="25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2" customHeight="1">
      <c r="A608" s="250"/>
      <c r="B608" s="251"/>
      <c r="C608" s="251"/>
      <c r="D608" s="251"/>
      <c r="E608" s="252"/>
      <c r="F608" s="253"/>
      <c r="G608" s="253"/>
      <c r="H608" s="25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2" customHeight="1">
      <c r="A609" s="250"/>
      <c r="B609" s="251"/>
      <c r="C609" s="251"/>
      <c r="D609" s="251"/>
      <c r="E609" s="252"/>
      <c r="F609" s="253"/>
      <c r="G609" s="253"/>
      <c r="H609" s="25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2" customHeight="1">
      <c r="A610" s="250"/>
      <c r="B610" s="251"/>
      <c r="C610" s="251"/>
      <c r="D610" s="251"/>
      <c r="E610" s="252"/>
      <c r="F610" s="253"/>
      <c r="G610" s="253"/>
      <c r="H610" s="25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2" customHeight="1">
      <c r="A611" s="250"/>
      <c r="B611" s="251"/>
      <c r="C611" s="251"/>
      <c r="D611" s="251"/>
      <c r="E611" s="252"/>
      <c r="F611" s="253"/>
      <c r="G611" s="253"/>
      <c r="H611" s="25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2" customHeight="1">
      <c r="A612" s="250"/>
      <c r="B612" s="251"/>
      <c r="C612" s="251"/>
      <c r="D612" s="251"/>
      <c r="E612" s="252"/>
      <c r="F612" s="253"/>
      <c r="G612" s="253"/>
      <c r="H612" s="25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2" customHeight="1">
      <c r="A613" s="250"/>
      <c r="B613" s="251"/>
      <c r="C613" s="251"/>
      <c r="D613" s="251"/>
      <c r="E613" s="252"/>
      <c r="F613" s="253"/>
      <c r="G613" s="253"/>
      <c r="H613" s="25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2" customHeight="1">
      <c r="A614" s="250"/>
      <c r="B614" s="251"/>
      <c r="C614" s="251"/>
      <c r="D614" s="251"/>
      <c r="E614" s="252"/>
      <c r="F614" s="253"/>
      <c r="G614" s="253"/>
      <c r="H614" s="25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2" customHeight="1">
      <c r="A615" s="250"/>
      <c r="B615" s="251"/>
      <c r="C615" s="251"/>
      <c r="D615" s="251"/>
      <c r="E615" s="252"/>
      <c r="F615" s="253"/>
      <c r="G615" s="253"/>
      <c r="H615" s="25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2" customHeight="1">
      <c r="A616" s="250"/>
      <c r="B616" s="251"/>
      <c r="C616" s="251"/>
      <c r="D616" s="251"/>
      <c r="E616" s="252"/>
      <c r="F616" s="253"/>
      <c r="G616" s="253"/>
      <c r="H616" s="25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2" customHeight="1">
      <c r="A617" s="250"/>
      <c r="B617" s="251"/>
      <c r="C617" s="251"/>
      <c r="D617" s="251"/>
      <c r="E617" s="252"/>
      <c r="F617" s="253"/>
      <c r="G617" s="253"/>
      <c r="H617" s="25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2" customHeight="1">
      <c r="A618" s="250"/>
      <c r="B618" s="251"/>
      <c r="C618" s="251"/>
      <c r="D618" s="251"/>
      <c r="E618" s="252"/>
      <c r="F618" s="253"/>
      <c r="G618" s="253"/>
      <c r="H618" s="25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2" customHeight="1">
      <c r="A619" s="250"/>
      <c r="B619" s="251"/>
      <c r="C619" s="251"/>
      <c r="D619" s="251"/>
      <c r="E619" s="252"/>
      <c r="F619" s="253"/>
      <c r="G619" s="253"/>
      <c r="H619" s="25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2" customHeight="1">
      <c r="A620" s="250"/>
      <c r="B620" s="251"/>
      <c r="C620" s="251"/>
      <c r="D620" s="251"/>
      <c r="E620" s="252"/>
      <c r="F620" s="253"/>
      <c r="G620" s="253"/>
      <c r="H620" s="25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2" customHeight="1">
      <c r="A621" s="250"/>
      <c r="B621" s="251"/>
      <c r="C621" s="251"/>
      <c r="D621" s="251"/>
      <c r="E621" s="252"/>
      <c r="F621" s="253"/>
      <c r="G621" s="253"/>
      <c r="H621" s="25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2" customHeight="1">
      <c r="A622" s="250"/>
      <c r="B622" s="251"/>
      <c r="C622" s="251"/>
      <c r="D622" s="251"/>
      <c r="E622" s="252"/>
      <c r="F622" s="253"/>
      <c r="G622" s="253"/>
      <c r="H622" s="25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2" customHeight="1">
      <c r="A623" s="250"/>
      <c r="B623" s="251"/>
      <c r="C623" s="251"/>
      <c r="D623" s="251"/>
      <c r="E623" s="252"/>
      <c r="F623" s="253"/>
      <c r="G623" s="253"/>
      <c r="H623" s="25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2" customHeight="1">
      <c r="A624" s="250"/>
      <c r="B624" s="251"/>
      <c r="C624" s="251"/>
      <c r="D624" s="251"/>
      <c r="E624" s="252"/>
      <c r="F624" s="253"/>
      <c r="G624" s="253"/>
      <c r="H624" s="25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2" customHeight="1">
      <c r="A625" s="250"/>
      <c r="B625" s="251"/>
      <c r="C625" s="251"/>
      <c r="D625" s="251"/>
      <c r="E625" s="252"/>
      <c r="F625" s="253"/>
      <c r="G625" s="253"/>
      <c r="H625" s="25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2" customHeight="1">
      <c r="A626" s="250"/>
      <c r="B626" s="251"/>
      <c r="C626" s="251"/>
      <c r="D626" s="251"/>
      <c r="E626" s="252"/>
      <c r="F626" s="253"/>
      <c r="G626" s="253"/>
      <c r="H626" s="25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2" customHeight="1">
      <c r="A627" s="250"/>
      <c r="B627" s="251"/>
      <c r="C627" s="251"/>
      <c r="D627" s="251"/>
      <c r="E627" s="252"/>
      <c r="F627" s="253"/>
      <c r="G627" s="253"/>
      <c r="H627" s="25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2" customHeight="1">
      <c r="A628" s="250"/>
      <c r="B628" s="251"/>
      <c r="C628" s="251"/>
      <c r="D628" s="251"/>
      <c r="E628" s="252"/>
      <c r="F628" s="253"/>
      <c r="G628" s="253"/>
      <c r="H628" s="25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2" customHeight="1">
      <c r="A629" s="250"/>
      <c r="B629" s="251"/>
      <c r="C629" s="251"/>
      <c r="D629" s="251"/>
      <c r="E629" s="252"/>
      <c r="F629" s="253"/>
      <c r="G629" s="253"/>
      <c r="H629" s="25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2" customHeight="1">
      <c r="A630" s="250"/>
      <c r="B630" s="251"/>
      <c r="C630" s="251"/>
      <c r="D630" s="251"/>
      <c r="E630" s="252"/>
      <c r="F630" s="253"/>
      <c r="G630" s="253"/>
      <c r="H630" s="25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2" customHeight="1">
      <c r="A631" s="250"/>
      <c r="B631" s="251"/>
      <c r="C631" s="251"/>
      <c r="D631" s="251"/>
      <c r="E631" s="252"/>
      <c r="F631" s="253"/>
      <c r="G631" s="253"/>
      <c r="H631" s="25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2" customHeight="1">
      <c r="A632" s="250"/>
      <c r="B632" s="251"/>
      <c r="C632" s="251"/>
      <c r="D632" s="251"/>
      <c r="E632" s="252"/>
      <c r="F632" s="253"/>
      <c r="G632" s="253"/>
      <c r="H632" s="25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2" customHeight="1">
      <c r="A633" s="250"/>
      <c r="B633" s="251"/>
      <c r="C633" s="251"/>
      <c r="D633" s="251"/>
      <c r="E633" s="252"/>
      <c r="F633" s="253"/>
      <c r="G633" s="253"/>
      <c r="H633" s="25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2" customHeight="1">
      <c r="A634" s="250"/>
      <c r="B634" s="251"/>
      <c r="C634" s="251"/>
      <c r="D634" s="251"/>
      <c r="E634" s="252"/>
      <c r="F634" s="253"/>
      <c r="G634" s="253"/>
      <c r="H634" s="25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2" customHeight="1">
      <c r="A635" s="250"/>
      <c r="B635" s="251"/>
      <c r="C635" s="251"/>
      <c r="D635" s="251"/>
      <c r="E635" s="252"/>
      <c r="F635" s="253"/>
      <c r="G635" s="253"/>
      <c r="H635" s="25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2" customHeight="1">
      <c r="A636" s="250"/>
      <c r="B636" s="251"/>
      <c r="C636" s="251"/>
      <c r="D636" s="251"/>
      <c r="E636" s="252"/>
      <c r="F636" s="253"/>
      <c r="G636" s="253"/>
      <c r="H636" s="25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2" customHeight="1">
      <c r="A637" s="250"/>
      <c r="B637" s="251"/>
      <c r="C637" s="251"/>
      <c r="D637" s="251"/>
      <c r="E637" s="252"/>
      <c r="F637" s="253"/>
      <c r="G637" s="253"/>
      <c r="H637" s="25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2" customHeight="1">
      <c r="A638" s="250"/>
      <c r="B638" s="251"/>
      <c r="C638" s="251"/>
      <c r="D638" s="251"/>
      <c r="E638" s="252"/>
      <c r="F638" s="253"/>
      <c r="G638" s="253"/>
      <c r="H638" s="25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2" customHeight="1">
      <c r="A639" s="250"/>
      <c r="B639" s="251"/>
      <c r="C639" s="251"/>
      <c r="D639" s="251"/>
      <c r="E639" s="252"/>
      <c r="F639" s="253"/>
      <c r="G639" s="253"/>
      <c r="H639" s="25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2" customHeight="1">
      <c r="A640" s="250"/>
      <c r="B640" s="251"/>
      <c r="C640" s="251"/>
      <c r="D640" s="251"/>
      <c r="E640" s="252"/>
      <c r="F640" s="253"/>
      <c r="G640" s="253"/>
      <c r="H640" s="25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2" customHeight="1">
      <c r="A641" s="250"/>
      <c r="B641" s="251"/>
      <c r="C641" s="251"/>
      <c r="D641" s="251"/>
      <c r="E641" s="252"/>
      <c r="F641" s="253"/>
      <c r="G641" s="253"/>
      <c r="H641" s="25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2" customHeight="1">
      <c r="A642" s="250"/>
      <c r="B642" s="251"/>
      <c r="C642" s="251"/>
      <c r="D642" s="251"/>
      <c r="E642" s="252"/>
      <c r="F642" s="253"/>
      <c r="G642" s="253"/>
      <c r="H642" s="25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2" customHeight="1">
      <c r="A643" s="250"/>
      <c r="B643" s="251"/>
      <c r="C643" s="251"/>
      <c r="D643" s="251"/>
      <c r="E643" s="252"/>
      <c r="F643" s="253"/>
      <c r="G643" s="253"/>
      <c r="H643" s="25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2" customHeight="1">
      <c r="A644" s="250"/>
      <c r="B644" s="251"/>
      <c r="C644" s="251"/>
      <c r="D644" s="251"/>
      <c r="E644" s="252"/>
      <c r="F644" s="253"/>
      <c r="G644" s="253"/>
      <c r="H644" s="25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2" customHeight="1">
      <c r="A645" s="250"/>
      <c r="B645" s="251"/>
      <c r="C645" s="251"/>
      <c r="D645" s="251"/>
      <c r="E645" s="252"/>
      <c r="F645" s="253"/>
      <c r="G645" s="253"/>
      <c r="H645" s="25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2" customHeight="1">
      <c r="A646" s="250"/>
      <c r="B646" s="251"/>
      <c r="C646" s="251"/>
      <c r="D646" s="251"/>
      <c r="E646" s="252"/>
      <c r="F646" s="253"/>
      <c r="G646" s="253"/>
      <c r="H646" s="25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2" customHeight="1">
      <c r="A647" s="250"/>
      <c r="B647" s="251"/>
      <c r="C647" s="251"/>
      <c r="D647" s="251"/>
      <c r="E647" s="252"/>
      <c r="F647" s="253"/>
      <c r="G647" s="253"/>
      <c r="H647" s="25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2" customHeight="1">
      <c r="A648" s="250"/>
      <c r="B648" s="251"/>
      <c r="C648" s="251"/>
      <c r="D648" s="251"/>
      <c r="E648" s="252"/>
      <c r="F648" s="253"/>
      <c r="G648" s="253"/>
      <c r="H648" s="25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2" customHeight="1">
      <c r="A649" s="250"/>
      <c r="B649" s="251"/>
      <c r="C649" s="251"/>
      <c r="D649" s="251"/>
      <c r="E649" s="252"/>
      <c r="F649" s="253"/>
      <c r="G649" s="253"/>
      <c r="H649" s="25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2" customHeight="1">
      <c r="A650" s="250"/>
      <c r="B650" s="251"/>
      <c r="C650" s="251"/>
      <c r="D650" s="251"/>
      <c r="E650" s="252"/>
      <c r="F650" s="253"/>
      <c r="G650" s="253"/>
      <c r="H650" s="25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2" customHeight="1">
      <c r="A651" s="250"/>
      <c r="B651" s="251"/>
      <c r="C651" s="251"/>
      <c r="D651" s="251"/>
      <c r="E651" s="252"/>
      <c r="F651" s="253"/>
      <c r="G651" s="253"/>
      <c r="H651" s="25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12" customHeight="1">
      <c r="A652" s="250"/>
      <c r="B652" s="251"/>
      <c r="C652" s="251"/>
      <c r="D652" s="251"/>
      <c r="E652" s="252"/>
      <c r="F652" s="253"/>
      <c r="G652" s="253"/>
      <c r="H652" s="25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12" customHeight="1">
      <c r="A653" s="250"/>
      <c r="B653" s="251"/>
      <c r="C653" s="251"/>
      <c r="D653" s="251"/>
      <c r="E653" s="252"/>
      <c r="F653" s="253"/>
      <c r="G653" s="253"/>
      <c r="H653" s="25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12" customHeight="1">
      <c r="A654" s="250"/>
      <c r="B654" s="251"/>
      <c r="C654" s="251"/>
      <c r="D654" s="251"/>
      <c r="E654" s="252"/>
      <c r="F654" s="253"/>
      <c r="G654" s="253"/>
      <c r="H654" s="25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12" customHeight="1">
      <c r="A655" s="250"/>
      <c r="B655" s="251"/>
      <c r="C655" s="251"/>
      <c r="D655" s="251"/>
      <c r="E655" s="252"/>
      <c r="F655" s="253"/>
      <c r="G655" s="253"/>
      <c r="H655" s="25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12" customHeight="1">
      <c r="A656" s="250"/>
      <c r="B656" s="251"/>
      <c r="C656" s="251"/>
      <c r="D656" s="251"/>
      <c r="E656" s="252"/>
      <c r="F656" s="253"/>
      <c r="G656" s="253"/>
      <c r="H656" s="25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12" customHeight="1">
      <c r="A657" s="250"/>
      <c r="B657" s="251"/>
      <c r="C657" s="251"/>
      <c r="D657" s="251"/>
      <c r="E657" s="252"/>
      <c r="F657" s="253"/>
      <c r="G657" s="253"/>
      <c r="H657" s="25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12" customHeight="1">
      <c r="A658" s="250"/>
      <c r="B658" s="251"/>
      <c r="C658" s="251"/>
      <c r="D658" s="251"/>
      <c r="E658" s="252"/>
      <c r="F658" s="253"/>
      <c r="G658" s="253"/>
      <c r="H658" s="25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12" customHeight="1">
      <c r="A659" s="250"/>
      <c r="B659" s="251"/>
      <c r="C659" s="251"/>
      <c r="D659" s="251"/>
      <c r="E659" s="252"/>
      <c r="F659" s="253"/>
      <c r="G659" s="253"/>
      <c r="H659" s="25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12" customHeight="1">
      <c r="A660" s="250"/>
      <c r="B660" s="251"/>
      <c r="C660" s="251"/>
      <c r="D660" s="251"/>
      <c r="E660" s="252"/>
      <c r="F660" s="253"/>
      <c r="G660" s="253"/>
      <c r="H660" s="25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12" customHeight="1">
      <c r="A661" s="250"/>
      <c r="B661" s="251"/>
      <c r="C661" s="251"/>
      <c r="D661" s="251"/>
      <c r="E661" s="252"/>
      <c r="F661" s="253"/>
      <c r="G661" s="253"/>
      <c r="H661" s="25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12" customHeight="1">
      <c r="A662" s="250"/>
      <c r="B662" s="251"/>
      <c r="C662" s="251"/>
      <c r="D662" s="251"/>
      <c r="E662" s="252"/>
      <c r="F662" s="253"/>
      <c r="G662" s="253"/>
      <c r="H662" s="25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12" customHeight="1">
      <c r="A663" s="250"/>
      <c r="B663" s="251"/>
      <c r="C663" s="251"/>
      <c r="D663" s="251"/>
      <c r="E663" s="252"/>
      <c r="F663" s="253"/>
      <c r="G663" s="253"/>
      <c r="H663" s="25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12" customHeight="1">
      <c r="A664" s="250"/>
      <c r="B664" s="251"/>
      <c r="C664" s="251"/>
      <c r="D664" s="251"/>
      <c r="E664" s="252"/>
      <c r="F664" s="253"/>
      <c r="G664" s="253"/>
      <c r="H664" s="25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12" customHeight="1">
      <c r="A665" s="250"/>
      <c r="B665" s="251"/>
      <c r="C665" s="251"/>
      <c r="D665" s="251"/>
      <c r="E665" s="252"/>
      <c r="F665" s="253"/>
      <c r="G665" s="253"/>
      <c r="H665" s="25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12" customHeight="1">
      <c r="A666" s="250"/>
      <c r="B666" s="251"/>
      <c r="C666" s="251"/>
      <c r="D666" s="251"/>
      <c r="E666" s="252"/>
      <c r="F666" s="253"/>
      <c r="G666" s="253"/>
      <c r="H666" s="25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12" customHeight="1">
      <c r="A667" s="250"/>
      <c r="B667" s="251"/>
      <c r="C667" s="251"/>
      <c r="D667" s="251"/>
      <c r="E667" s="252"/>
      <c r="F667" s="253"/>
      <c r="G667" s="253"/>
      <c r="H667" s="25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12" customHeight="1">
      <c r="A668" s="250"/>
      <c r="B668" s="251"/>
      <c r="C668" s="251"/>
      <c r="D668" s="251"/>
      <c r="E668" s="252"/>
      <c r="F668" s="253"/>
      <c r="G668" s="253"/>
      <c r="H668" s="25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12" customHeight="1">
      <c r="A669" s="250"/>
      <c r="B669" s="251"/>
      <c r="C669" s="251"/>
      <c r="D669" s="251"/>
      <c r="E669" s="252"/>
      <c r="F669" s="253"/>
      <c r="G669" s="253"/>
      <c r="H669" s="25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12" customHeight="1">
      <c r="A670" s="250"/>
      <c r="B670" s="251"/>
      <c r="C670" s="251"/>
      <c r="D670" s="251"/>
      <c r="E670" s="252"/>
      <c r="F670" s="253"/>
      <c r="G670" s="253"/>
      <c r="H670" s="25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12" customHeight="1">
      <c r="A671" s="250"/>
      <c r="B671" s="251"/>
      <c r="C671" s="251"/>
      <c r="D671" s="251"/>
      <c r="E671" s="252"/>
      <c r="F671" s="253"/>
      <c r="G671" s="253"/>
      <c r="H671" s="25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12" customHeight="1">
      <c r="A672" s="250"/>
      <c r="B672" s="251"/>
      <c r="C672" s="251"/>
      <c r="D672" s="251"/>
      <c r="E672" s="252"/>
      <c r="F672" s="253"/>
      <c r="G672" s="253"/>
      <c r="H672" s="25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12" customHeight="1">
      <c r="A673" s="250"/>
      <c r="B673" s="251"/>
      <c r="C673" s="251"/>
      <c r="D673" s="251"/>
      <c r="E673" s="252"/>
      <c r="F673" s="253"/>
      <c r="G673" s="253"/>
      <c r="H673" s="25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12" customHeight="1">
      <c r="A674" s="250"/>
      <c r="B674" s="251"/>
      <c r="C674" s="251"/>
      <c r="D674" s="251"/>
      <c r="E674" s="252"/>
      <c r="F674" s="253"/>
      <c r="G674" s="253"/>
      <c r="H674" s="25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12" customHeight="1">
      <c r="A675" s="250"/>
      <c r="B675" s="251"/>
      <c r="C675" s="251"/>
      <c r="D675" s="251"/>
      <c r="E675" s="252"/>
      <c r="F675" s="253"/>
      <c r="G675" s="253"/>
      <c r="H675" s="25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12" customHeight="1">
      <c r="A676" s="250"/>
      <c r="B676" s="251"/>
      <c r="C676" s="251"/>
      <c r="D676" s="251"/>
      <c r="E676" s="252"/>
      <c r="F676" s="253"/>
      <c r="G676" s="253"/>
      <c r="H676" s="25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12" customHeight="1">
      <c r="A677" s="250"/>
      <c r="B677" s="251"/>
      <c r="C677" s="251"/>
      <c r="D677" s="251"/>
      <c r="E677" s="252"/>
      <c r="F677" s="253"/>
      <c r="G677" s="253"/>
      <c r="H677" s="25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12" customHeight="1">
      <c r="A678" s="250"/>
      <c r="B678" s="251"/>
      <c r="C678" s="251"/>
      <c r="D678" s="251"/>
      <c r="E678" s="252"/>
      <c r="F678" s="253"/>
      <c r="G678" s="253"/>
      <c r="H678" s="25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12" customHeight="1">
      <c r="A679" s="250"/>
      <c r="B679" s="251"/>
      <c r="C679" s="251"/>
      <c r="D679" s="251"/>
      <c r="E679" s="252"/>
      <c r="F679" s="253"/>
      <c r="G679" s="253"/>
      <c r="H679" s="25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12" customHeight="1">
      <c r="A680" s="250"/>
      <c r="B680" s="251"/>
      <c r="C680" s="251"/>
      <c r="D680" s="251"/>
      <c r="E680" s="252"/>
      <c r="F680" s="253"/>
      <c r="G680" s="253"/>
      <c r="H680" s="25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12" customHeight="1">
      <c r="A681" s="250"/>
      <c r="B681" s="251"/>
      <c r="C681" s="251"/>
      <c r="D681" s="251"/>
      <c r="E681" s="252"/>
      <c r="F681" s="253"/>
      <c r="G681" s="253"/>
      <c r="H681" s="25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12" customHeight="1">
      <c r="A682" s="250"/>
      <c r="B682" s="251"/>
      <c r="C682" s="251"/>
      <c r="D682" s="251"/>
      <c r="E682" s="252"/>
      <c r="F682" s="253"/>
      <c r="G682" s="253"/>
      <c r="H682" s="25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12" customHeight="1">
      <c r="A683" s="250"/>
      <c r="B683" s="251"/>
      <c r="C683" s="251"/>
      <c r="D683" s="251"/>
      <c r="E683" s="252"/>
      <c r="F683" s="253"/>
      <c r="G683" s="253"/>
      <c r="H683" s="25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12" customHeight="1">
      <c r="A684" s="250"/>
      <c r="B684" s="251"/>
      <c r="C684" s="251"/>
      <c r="D684" s="251"/>
      <c r="E684" s="252"/>
      <c r="F684" s="253"/>
      <c r="G684" s="253"/>
      <c r="H684" s="25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12" customHeight="1">
      <c r="A685" s="250"/>
      <c r="B685" s="251"/>
      <c r="C685" s="251"/>
      <c r="D685" s="251"/>
      <c r="E685" s="252"/>
      <c r="F685" s="253"/>
      <c r="G685" s="253"/>
      <c r="H685" s="25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12" customHeight="1">
      <c r="A686" s="250"/>
      <c r="B686" s="251"/>
      <c r="C686" s="251"/>
      <c r="D686" s="251"/>
      <c r="E686" s="252"/>
      <c r="F686" s="253"/>
      <c r="G686" s="253"/>
      <c r="H686" s="25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12" customHeight="1">
      <c r="A687" s="250"/>
      <c r="B687" s="251"/>
      <c r="C687" s="251"/>
      <c r="D687" s="251"/>
      <c r="E687" s="252"/>
      <c r="F687" s="253"/>
      <c r="G687" s="253"/>
      <c r="H687" s="25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12" customHeight="1">
      <c r="A688" s="250"/>
      <c r="B688" s="251"/>
      <c r="C688" s="251"/>
      <c r="D688" s="251"/>
      <c r="E688" s="252"/>
      <c r="F688" s="253"/>
      <c r="G688" s="253"/>
      <c r="H688" s="25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12" customHeight="1">
      <c r="A689" s="250"/>
      <c r="B689" s="251"/>
      <c r="C689" s="251"/>
      <c r="D689" s="251"/>
      <c r="E689" s="252"/>
      <c r="F689" s="253"/>
      <c r="G689" s="253"/>
      <c r="H689" s="25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12" customHeight="1">
      <c r="A690" s="250"/>
      <c r="B690" s="251"/>
      <c r="C690" s="251"/>
      <c r="D690" s="251"/>
      <c r="E690" s="252"/>
      <c r="F690" s="253"/>
      <c r="G690" s="253"/>
      <c r="H690" s="25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12" customHeight="1">
      <c r="A691" s="250"/>
      <c r="B691" s="251"/>
      <c r="C691" s="251"/>
      <c r="D691" s="251"/>
      <c r="E691" s="252"/>
      <c r="F691" s="253"/>
      <c r="G691" s="253"/>
      <c r="H691" s="25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12" customHeight="1">
      <c r="A692" s="250"/>
      <c r="B692" s="251"/>
      <c r="C692" s="251"/>
      <c r="D692" s="251"/>
      <c r="E692" s="252"/>
      <c r="F692" s="253"/>
      <c r="G692" s="253"/>
      <c r="H692" s="25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12" customHeight="1">
      <c r="A693" s="250"/>
      <c r="B693" s="251"/>
      <c r="C693" s="251"/>
      <c r="D693" s="251"/>
      <c r="E693" s="252"/>
      <c r="F693" s="253"/>
      <c r="G693" s="253"/>
      <c r="H693" s="25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12" customHeight="1">
      <c r="A694" s="250"/>
      <c r="B694" s="251"/>
      <c r="C694" s="251"/>
      <c r="D694" s="251"/>
      <c r="E694" s="252"/>
      <c r="F694" s="253"/>
      <c r="G694" s="253"/>
      <c r="H694" s="25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12" customHeight="1">
      <c r="A695" s="250"/>
      <c r="B695" s="251"/>
      <c r="C695" s="251"/>
      <c r="D695" s="251"/>
      <c r="E695" s="252"/>
      <c r="F695" s="253"/>
      <c r="G695" s="253"/>
      <c r="H695" s="25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12" customHeight="1">
      <c r="A696" s="250"/>
      <c r="B696" s="251"/>
      <c r="C696" s="251"/>
      <c r="D696" s="251"/>
      <c r="E696" s="252"/>
      <c r="F696" s="253"/>
      <c r="G696" s="253"/>
      <c r="H696" s="25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12" customHeight="1">
      <c r="A697" s="250"/>
      <c r="B697" s="251"/>
      <c r="C697" s="251"/>
      <c r="D697" s="251"/>
      <c r="E697" s="252"/>
      <c r="F697" s="253"/>
      <c r="G697" s="253"/>
      <c r="H697" s="25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12" customHeight="1">
      <c r="A698" s="250"/>
      <c r="B698" s="251"/>
      <c r="C698" s="251"/>
      <c r="D698" s="251"/>
      <c r="E698" s="252"/>
      <c r="F698" s="253"/>
      <c r="G698" s="253"/>
      <c r="H698" s="25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12" customHeight="1">
      <c r="A699" s="250"/>
      <c r="B699" s="251"/>
      <c r="C699" s="251"/>
      <c r="D699" s="251"/>
      <c r="E699" s="252"/>
      <c r="F699" s="253"/>
      <c r="G699" s="253"/>
      <c r="H699" s="25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12" customHeight="1">
      <c r="A700" s="250"/>
      <c r="B700" s="251"/>
      <c r="C700" s="251"/>
      <c r="D700" s="251"/>
      <c r="E700" s="252"/>
      <c r="F700" s="253"/>
      <c r="G700" s="253"/>
      <c r="H700" s="25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12" customHeight="1">
      <c r="A701" s="250"/>
      <c r="B701" s="251"/>
      <c r="C701" s="251"/>
      <c r="D701" s="251"/>
      <c r="E701" s="252"/>
      <c r="F701" s="253"/>
      <c r="G701" s="253"/>
      <c r="H701" s="25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12" customHeight="1">
      <c r="A702" s="250"/>
      <c r="B702" s="251"/>
      <c r="C702" s="251"/>
      <c r="D702" s="251"/>
      <c r="E702" s="252"/>
      <c r="F702" s="253"/>
      <c r="G702" s="253"/>
      <c r="H702" s="25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12" customHeight="1">
      <c r="A703" s="250"/>
      <c r="B703" s="251"/>
      <c r="C703" s="251"/>
      <c r="D703" s="251"/>
      <c r="E703" s="252"/>
      <c r="F703" s="253"/>
      <c r="G703" s="253"/>
      <c r="H703" s="25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12" customHeight="1">
      <c r="A704" s="250"/>
      <c r="B704" s="251"/>
      <c r="C704" s="251"/>
      <c r="D704" s="251"/>
      <c r="E704" s="252"/>
      <c r="F704" s="253"/>
      <c r="G704" s="253"/>
      <c r="H704" s="25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12" customHeight="1">
      <c r="A705" s="250"/>
      <c r="B705" s="251"/>
      <c r="C705" s="251"/>
      <c r="D705" s="251"/>
      <c r="E705" s="252"/>
      <c r="F705" s="253"/>
      <c r="G705" s="253"/>
      <c r="H705" s="25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12" customHeight="1">
      <c r="A706" s="250"/>
      <c r="B706" s="251"/>
      <c r="C706" s="251"/>
      <c r="D706" s="251"/>
      <c r="E706" s="252"/>
      <c r="F706" s="253"/>
      <c r="G706" s="253"/>
      <c r="H706" s="25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12" customHeight="1">
      <c r="A707" s="250"/>
      <c r="B707" s="251"/>
      <c r="C707" s="251"/>
      <c r="D707" s="251"/>
      <c r="E707" s="252"/>
      <c r="F707" s="253"/>
      <c r="G707" s="253"/>
      <c r="H707" s="25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12" customHeight="1">
      <c r="A708" s="250"/>
      <c r="B708" s="251"/>
      <c r="C708" s="251"/>
      <c r="D708" s="251"/>
      <c r="E708" s="252"/>
      <c r="F708" s="253"/>
      <c r="G708" s="253"/>
      <c r="H708" s="25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12" customHeight="1">
      <c r="A709" s="250"/>
      <c r="B709" s="251"/>
      <c r="C709" s="251"/>
      <c r="D709" s="251"/>
      <c r="E709" s="252"/>
      <c r="F709" s="253"/>
      <c r="G709" s="253"/>
      <c r="H709" s="25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12" customHeight="1">
      <c r="A710" s="250"/>
      <c r="B710" s="251"/>
      <c r="C710" s="251"/>
      <c r="D710" s="251"/>
      <c r="E710" s="252"/>
      <c r="F710" s="253"/>
      <c r="G710" s="253"/>
      <c r="H710" s="25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12" customHeight="1">
      <c r="A711" s="250"/>
      <c r="B711" s="251"/>
      <c r="C711" s="251"/>
      <c r="D711" s="251"/>
      <c r="E711" s="252"/>
      <c r="F711" s="253"/>
      <c r="G711" s="253"/>
      <c r="H711" s="25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12" customHeight="1">
      <c r="A712" s="250"/>
      <c r="B712" s="251"/>
      <c r="C712" s="251"/>
      <c r="D712" s="251"/>
      <c r="E712" s="252"/>
      <c r="F712" s="253"/>
      <c r="G712" s="253"/>
      <c r="H712" s="25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12" customHeight="1">
      <c r="A713" s="250"/>
      <c r="B713" s="251"/>
      <c r="C713" s="251"/>
      <c r="D713" s="251"/>
      <c r="E713" s="252"/>
      <c r="F713" s="253"/>
      <c r="G713" s="253"/>
      <c r="H713" s="25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12" customHeight="1">
      <c r="A714" s="250"/>
      <c r="B714" s="251"/>
      <c r="C714" s="251"/>
      <c r="D714" s="251"/>
      <c r="E714" s="252"/>
      <c r="F714" s="253"/>
      <c r="G714" s="253"/>
      <c r="H714" s="25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12" customHeight="1">
      <c r="A715" s="250"/>
      <c r="B715" s="251"/>
      <c r="C715" s="251"/>
      <c r="D715" s="251"/>
      <c r="E715" s="252"/>
      <c r="F715" s="253"/>
      <c r="G715" s="253"/>
      <c r="H715" s="25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12" customHeight="1">
      <c r="A716" s="250"/>
      <c r="B716" s="251"/>
      <c r="C716" s="251"/>
      <c r="D716" s="251"/>
      <c r="E716" s="252"/>
      <c r="F716" s="253"/>
      <c r="G716" s="253"/>
      <c r="H716" s="25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12" customHeight="1">
      <c r="A717" s="250"/>
      <c r="B717" s="251"/>
      <c r="C717" s="251"/>
      <c r="D717" s="251"/>
      <c r="E717" s="252"/>
      <c r="F717" s="253"/>
      <c r="G717" s="253"/>
      <c r="H717" s="25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12" customHeight="1">
      <c r="A718" s="250"/>
      <c r="B718" s="251"/>
      <c r="C718" s="251"/>
      <c r="D718" s="251"/>
      <c r="E718" s="252"/>
      <c r="F718" s="253"/>
      <c r="G718" s="253"/>
      <c r="H718" s="25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12" customHeight="1">
      <c r="A719" s="250"/>
      <c r="B719" s="251"/>
      <c r="C719" s="251"/>
      <c r="D719" s="251"/>
      <c r="E719" s="252"/>
      <c r="F719" s="253"/>
      <c r="G719" s="253"/>
      <c r="H719" s="25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12" customHeight="1">
      <c r="A720" s="250"/>
      <c r="B720" s="251"/>
      <c r="C720" s="251"/>
      <c r="D720" s="251"/>
      <c r="E720" s="252"/>
      <c r="F720" s="253"/>
      <c r="G720" s="253"/>
      <c r="H720" s="25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12" customHeight="1">
      <c r="A721" s="250"/>
      <c r="B721" s="251"/>
      <c r="C721" s="251"/>
      <c r="D721" s="251"/>
      <c r="E721" s="252"/>
      <c r="F721" s="253"/>
      <c r="G721" s="253"/>
      <c r="H721" s="25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12" customHeight="1">
      <c r="A722" s="250"/>
      <c r="B722" s="251"/>
      <c r="C722" s="251"/>
      <c r="D722" s="251"/>
      <c r="E722" s="252"/>
      <c r="F722" s="253"/>
      <c r="G722" s="253"/>
      <c r="H722" s="25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12" customHeight="1">
      <c r="A723" s="250"/>
      <c r="B723" s="251"/>
      <c r="C723" s="251"/>
      <c r="D723" s="251"/>
      <c r="E723" s="252"/>
      <c r="F723" s="253"/>
      <c r="G723" s="253"/>
      <c r="H723" s="25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12" customHeight="1">
      <c r="A724" s="250"/>
      <c r="B724" s="251"/>
      <c r="C724" s="251"/>
      <c r="D724" s="251"/>
      <c r="E724" s="252"/>
      <c r="F724" s="253"/>
      <c r="G724" s="253"/>
      <c r="H724" s="25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12" customHeight="1">
      <c r="A725" s="250"/>
      <c r="B725" s="251"/>
      <c r="C725" s="251"/>
      <c r="D725" s="251"/>
      <c r="E725" s="252"/>
      <c r="F725" s="253"/>
      <c r="G725" s="253"/>
      <c r="H725" s="25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12" customHeight="1">
      <c r="A726" s="250"/>
      <c r="B726" s="251"/>
      <c r="C726" s="251"/>
      <c r="D726" s="251"/>
      <c r="E726" s="252"/>
      <c r="F726" s="253"/>
      <c r="G726" s="253"/>
      <c r="H726" s="25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12" customHeight="1">
      <c r="A727" s="250"/>
      <c r="B727" s="251"/>
      <c r="C727" s="251"/>
      <c r="D727" s="251"/>
      <c r="E727" s="252"/>
      <c r="F727" s="253"/>
      <c r="G727" s="253"/>
      <c r="H727" s="25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12" customHeight="1">
      <c r="A728" s="250"/>
      <c r="B728" s="251"/>
      <c r="C728" s="251"/>
      <c r="D728" s="251"/>
      <c r="E728" s="252"/>
      <c r="F728" s="253"/>
      <c r="G728" s="253"/>
      <c r="H728" s="25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12" customHeight="1">
      <c r="A729" s="250"/>
      <c r="B729" s="251"/>
      <c r="C729" s="251"/>
      <c r="D729" s="251"/>
      <c r="E729" s="252"/>
      <c r="F729" s="253"/>
      <c r="G729" s="253"/>
      <c r="H729" s="25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12" customHeight="1">
      <c r="A730" s="250"/>
      <c r="B730" s="251"/>
      <c r="C730" s="251"/>
      <c r="D730" s="251"/>
      <c r="E730" s="252"/>
      <c r="F730" s="253"/>
      <c r="G730" s="253"/>
      <c r="H730" s="25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12" customHeight="1">
      <c r="A731" s="250"/>
      <c r="B731" s="251"/>
      <c r="C731" s="251"/>
      <c r="D731" s="251"/>
      <c r="E731" s="252"/>
      <c r="F731" s="253"/>
      <c r="G731" s="253"/>
      <c r="H731" s="25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12" customHeight="1">
      <c r="A732" s="250"/>
      <c r="B732" s="251"/>
      <c r="C732" s="251"/>
      <c r="D732" s="251"/>
      <c r="E732" s="252"/>
      <c r="F732" s="253"/>
      <c r="G732" s="253"/>
      <c r="H732" s="25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12" customHeight="1">
      <c r="A733" s="250"/>
      <c r="B733" s="251"/>
      <c r="C733" s="251"/>
      <c r="D733" s="251"/>
      <c r="E733" s="252"/>
      <c r="F733" s="253"/>
      <c r="G733" s="253"/>
      <c r="H733" s="25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12" customHeight="1">
      <c r="A734" s="250"/>
      <c r="B734" s="251"/>
      <c r="C734" s="251"/>
      <c r="D734" s="251"/>
      <c r="E734" s="252"/>
      <c r="F734" s="253"/>
      <c r="G734" s="253"/>
      <c r="H734" s="25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12" customHeight="1">
      <c r="A735" s="250"/>
      <c r="B735" s="251"/>
      <c r="C735" s="251"/>
      <c r="D735" s="251"/>
      <c r="E735" s="252"/>
      <c r="F735" s="253"/>
      <c r="G735" s="253"/>
      <c r="H735" s="25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12" customHeight="1">
      <c r="A736" s="250"/>
      <c r="B736" s="251"/>
      <c r="C736" s="251"/>
      <c r="D736" s="251"/>
      <c r="E736" s="252"/>
      <c r="F736" s="253"/>
      <c r="G736" s="253"/>
      <c r="H736" s="25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12" customHeight="1">
      <c r="A737" s="250"/>
      <c r="B737" s="251"/>
      <c r="C737" s="251"/>
      <c r="D737" s="251"/>
      <c r="E737" s="252"/>
      <c r="F737" s="253"/>
      <c r="G737" s="253"/>
      <c r="H737" s="25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12" customHeight="1">
      <c r="A738" s="250"/>
      <c r="B738" s="251"/>
      <c r="C738" s="251"/>
      <c r="D738" s="251"/>
      <c r="E738" s="252"/>
      <c r="F738" s="253"/>
      <c r="G738" s="253"/>
      <c r="H738" s="25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12" customHeight="1">
      <c r="A739" s="250"/>
      <c r="B739" s="251"/>
      <c r="C739" s="251"/>
      <c r="D739" s="251"/>
      <c r="E739" s="252"/>
      <c r="F739" s="253"/>
      <c r="G739" s="253"/>
      <c r="H739" s="25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12" customHeight="1">
      <c r="A740" s="250"/>
      <c r="B740" s="251"/>
      <c r="C740" s="251"/>
      <c r="D740" s="251"/>
      <c r="E740" s="252"/>
      <c r="F740" s="253"/>
      <c r="G740" s="253"/>
      <c r="H740" s="25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12" customHeight="1">
      <c r="A741" s="250"/>
      <c r="B741" s="251"/>
      <c r="C741" s="251"/>
      <c r="D741" s="251"/>
      <c r="E741" s="252"/>
      <c r="F741" s="253"/>
      <c r="G741" s="253"/>
      <c r="H741" s="25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12" customHeight="1">
      <c r="A742" s="250"/>
      <c r="B742" s="251"/>
      <c r="C742" s="251"/>
      <c r="D742" s="251"/>
      <c r="E742" s="252"/>
      <c r="F742" s="253"/>
      <c r="G742" s="253"/>
      <c r="H742" s="25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12" customHeight="1">
      <c r="A743" s="250"/>
      <c r="B743" s="251"/>
      <c r="C743" s="251"/>
      <c r="D743" s="251"/>
      <c r="E743" s="252"/>
      <c r="F743" s="253"/>
      <c r="G743" s="253"/>
      <c r="H743" s="25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12" customHeight="1">
      <c r="A744" s="250"/>
      <c r="B744" s="251"/>
      <c r="C744" s="251"/>
      <c r="D744" s="251"/>
      <c r="E744" s="252"/>
      <c r="F744" s="253"/>
      <c r="G744" s="253"/>
      <c r="H744" s="25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12" customHeight="1">
      <c r="A745" s="250"/>
      <c r="B745" s="251"/>
      <c r="C745" s="251"/>
      <c r="D745" s="251"/>
      <c r="E745" s="252"/>
      <c r="F745" s="253"/>
      <c r="G745" s="253"/>
      <c r="H745" s="25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12" customHeight="1">
      <c r="A746" s="250"/>
      <c r="B746" s="251"/>
      <c r="C746" s="251"/>
      <c r="D746" s="251"/>
      <c r="E746" s="252"/>
      <c r="F746" s="253"/>
      <c r="G746" s="253"/>
      <c r="H746" s="25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12" customHeight="1">
      <c r="A747" s="250"/>
      <c r="B747" s="251"/>
      <c r="C747" s="251"/>
      <c r="D747" s="251"/>
      <c r="E747" s="252"/>
      <c r="F747" s="253"/>
      <c r="G747" s="253"/>
      <c r="H747" s="25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12" customHeight="1">
      <c r="A748" s="250"/>
      <c r="B748" s="251"/>
      <c r="C748" s="251"/>
      <c r="D748" s="251"/>
      <c r="E748" s="252"/>
      <c r="F748" s="253"/>
      <c r="G748" s="253"/>
      <c r="H748" s="25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12" customHeight="1">
      <c r="A749" s="250"/>
      <c r="B749" s="251"/>
      <c r="C749" s="251"/>
      <c r="D749" s="251"/>
      <c r="E749" s="252"/>
      <c r="F749" s="253"/>
      <c r="G749" s="253"/>
      <c r="H749" s="25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12" customHeight="1">
      <c r="A750" s="250"/>
      <c r="B750" s="251"/>
      <c r="C750" s="251"/>
      <c r="D750" s="251"/>
      <c r="E750" s="252"/>
      <c r="F750" s="253"/>
      <c r="G750" s="253"/>
      <c r="H750" s="25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12" customHeight="1">
      <c r="A751" s="250"/>
      <c r="B751" s="251"/>
      <c r="C751" s="251"/>
      <c r="D751" s="251"/>
      <c r="E751" s="252"/>
      <c r="F751" s="253"/>
      <c r="G751" s="253"/>
      <c r="H751" s="25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12" customHeight="1">
      <c r="A752" s="250"/>
      <c r="B752" s="251"/>
      <c r="C752" s="251"/>
      <c r="D752" s="251"/>
      <c r="E752" s="252"/>
      <c r="F752" s="253"/>
      <c r="G752" s="253"/>
      <c r="H752" s="25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12" customHeight="1">
      <c r="A753" s="250"/>
      <c r="B753" s="251"/>
      <c r="C753" s="251"/>
      <c r="D753" s="251"/>
      <c r="E753" s="252"/>
      <c r="F753" s="253"/>
      <c r="G753" s="253"/>
      <c r="H753" s="25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12" customHeight="1">
      <c r="A754" s="250"/>
      <c r="B754" s="251"/>
      <c r="C754" s="251"/>
      <c r="D754" s="251"/>
      <c r="E754" s="252"/>
      <c r="F754" s="253"/>
      <c r="G754" s="253"/>
      <c r="H754" s="25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12" customHeight="1">
      <c r="A755" s="250"/>
      <c r="B755" s="251"/>
      <c r="C755" s="251"/>
      <c r="D755" s="251"/>
      <c r="E755" s="252"/>
      <c r="F755" s="253"/>
      <c r="G755" s="253"/>
      <c r="H755" s="25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12" customHeight="1">
      <c r="A756" s="250"/>
      <c r="B756" s="251"/>
      <c r="C756" s="251"/>
      <c r="D756" s="251"/>
      <c r="E756" s="252"/>
      <c r="F756" s="253"/>
      <c r="G756" s="253"/>
      <c r="H756" s="25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12" customHeight="1">
      <c r="A757" s="250"/>
      <c r="B757" s="251"/>
      <c r="C757" s="251"/>
      <c r="D757" s="251"/>
      <c r="E757" s="252"/>
      <c r="F757" s="253"/>
      <c r="G757" s="253"/>
      <c r="H757" s="25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12" customHeight="1">
      <c r="A758" s="250"/>
      <c r="B758" s="251"/>
      <c r="C758" s="251"/>
      <c r="D758" s="251"/>
      <c r="E758" s="252"/>
      <c r="F758" s="253"/>
      <c r="G758" s="253"/>
      <c r="H758" s="25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12" customHeight="1">
      <c r="A759" s="250"/>
      <c r="B759" s="251"/>
      <c r="C759" s="251"/>
      <c r="D759" s="251"/>
      <c r="E759" s="252"/>
      <c r="F759" s="253"/>
      <c r="G759" s="253"/>
      <c r="H759" s="25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12" customHeight="1">
      <c r="A760" s="250"/>
      <c r="B760" s="251"/>
      <c r="C760" s="251"/>
      <c r="D760" s="251"/>
      <c r="E760" s="252"/>
      <c r="F760" s="253"/>
      <c r="G760" s="253"/>
      <c r="H760" s="25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12" customHeight="1">
      <c r="A761" s="250"/>
      <c r="B761" s="251"/>
      <c r="C761" s="251"/>
      <c r="D761" s="251"/>
      <c r="E761" s="252"/>
      <c r="F761" s="253"/>
      <c r="G761" s="253"/>
      <c r="H761" s="25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12" customHeight="1">
      <c r="A762" s="250"/>
      <c r="B762" s="251"/>
      <c r="C762" s="251"/>
      <c r="D762" s="251"/>
      <c r="E762" s="252"/>
      <c r="F762" s="253"/>
      <c r="G762" s="253"/>
      <c r="H762" s="25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12" customHeight="1">
      <c r="A763" s="250"/>
      <c r="B763" s="251"/>
      <c r="C763" s="251"/>
      <c r="D763" s="251"/>
      <c r="E763" s="252"/>
      <c r="F763" s="253"/>
      <c r="G763" s="253"/>
      <c r="H763" s="25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12" customHeight="1">
      <c r="A764" s="250"/>
      <c r="B764" s="251"/>
      <c r="C764" s="251"/>
      <c r="D764" s="251"/>
      <c r="E764" s="252"/>
      <c r="F764" s="253"/>
      <c r="G764" s="253"/>
      <c r="H764" s="25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12" customHeight="1">
      <c r="A765" s="250"/>
      <c r="B765" s="251"/>
      <c r="C765" s="251"/>
      <c r="D765" s="251"/>
      <c r="E765" s="252"/>
      <c r="F765" s="253"/>
      <c r="G765" s="253"/>
      <c r="H765" s="25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12" customHeight="1">
      <c r="A766" s="250"/>
      <c r="B766" s="251"/>
      <c r="C766" s="251"/>
      <c r="D766" s="251"/>
      <c r="E766" s="252"/>
      <c r="F766" s="253"/>
      <c r="G766" s="253"/>
      <c r="H766" s="25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12" customHeight="1">
      <c r="A767" s="250"/>
      <c r="B767" s="251"/>
      <c r="C767" s="251"/>
      <c r="D767" s="251"/>
      <c r="E767" s="252"/>
      <c r="F767" s="253"/>
      <c r="G767" s="253"/>
      <c r="H767" s="25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12" customHeight="1">
      <c r="A768" s="250"/>
      <c r="B768" s="251"/>
      <c r="C768" s="251"/>
      <c r="D768" s="251"/>
      <c r="E768" s="252"/>
      <c r="F768" s="253"/>
      <c r="G768" s="253"/>
      <c r="H768" s="25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12" customHeight="1">
      <c r="A769" s="250"/>
      <c r="B769" s="251"/>
      <c r="C769" s="251"/>
      <c r="D769" s="251"/>
      <c r="E769" s="252"/>
      <c r="F769" s="253"/>
      <c r="G769" s="253"/>
      <c r="H769" s="25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12" customHeight="1">
      <c r="A770" s="250"/>
      <c r="B770" s="251"/>
      <c r="C770" s="251"/>
      <c r="D770" s="251"/>
      <c r="E770" s="252"/>
      <c r="F770" s="253"/>
      <c r="G770" s="253"/>
      <c r="H770" s="25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12" customHeight="1">
      <c r="A771" s="250"/>
      <c r="B771" s="251"/>
      <c r="C771" s="251"/>
      <c r="D771" s="251"/>
      <c r="E771" s="252"/>
      <c r="F771" s="253"/>
      <c r="G771" s="253"/>
      <c r="H771" s="25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12" customHeight="1">
      <c r="A772" s="250"/>
      <c r="B772" s="251"/>
      <c r="C772" s="251"/>
      <c r="D772" s="251"/>
      <c r="E772" s="252"/>
      <c r="F772" s="253"/>
      <c r="G772" s="253"/>
      <c r="H772" s="25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12" customHeight="1">
      <c r="A773" s="250"/>
      <c r="B773" s="251"/>
      <c r="C773" s="251"/>
      <c r="D773" s="251"/>
      <c r="E773" s="252"/>
      <c r="F773" s="253"/>
      <c r="G773" s="253"/>
      <c r="H773" s="25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12" customHeight="1">
      <c r="A774" s="250"/>
      <c r="B774" s="251"/>
      <c r="C774" s="251"/>
      <c r="D774" s="251"/>
      <c r="E774" s="252"/>
      <c r="F774" s="253"/>
      <c r="G774" s="253"/>
      <c r="H774" s="25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12" customHeight="1">
      <c r="A775" s="250"/>
      <c r="B775" s="251"/>
      <c r="C775" s="251"/>
      <c r="D775" s="251"/>
      <c r="E775" s="252"/>
      <c r="F775" s="253"/>
      <c r="G775" s="253"/>
      <c r="H775" s="25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12" customHeight="1">
      <c r="A776" s="250"/>
      <c r="B776" s="251"/>
      <c r="C776" s="251"/>
      <c r="D776" s="251"/>
      <c r="E776" s="252"/>
      <c r="F776" s="253"/>
      <c r="G776" s="253"/>
      <c r="H776" s="25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12" customHeight="1">
      <c r="A777" s="250"/>
      <c r="B777" s="251"/>
      <c r="C777" s="251"/>
      <c r="D777" s="251"/>
      <c r="E777" s="252"/>
      <c r="F777" s="253"/>
      <c r="G777" s="253"/>
      <c r="H777" s="25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12" customHeight="1">
      <c r="A778" s="250"/>
      <c r="B778" s="251"/>
      <c r="C778" s="251"/>
      <c r="D778" s="251"/>
      <c r="E778" s="252"/>
      <c r="F778" s="253"/>
      <c r="G778" s="253"/>
      <c r="H778" s="25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12" customHeight="1">
      <c r="A779" s="250"/>
      <c r="B779" s="251"/>
      <c r="C779" s="251"/>
      <c r="D779" s="251"/>
      <c r="E779" s="252"/>
      <c r="F779" s="253"/>
      <c r="G779" s="253"/>
      <c r="H779" s="25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12" customHeight="1">
      <c r="A780" s="250"/>
      <c r="B780" s="251"/>
      <c r="C780" s="251"/>
      <c r="D780" s="251"/>
      <c r="E780" s="252"/>
      <c r="F780" s="253"/>
      <c r="G780" s="253"/>
      <c r="H780" s="25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12" customHeight="1">
      <c r="A781" s="250"/>
      <c r="B781" s="251"/>
      <c r="C781" s="251"/>
      <c r="D781" s="251"/>
      <c r="E781" s="252"/>
      <c r="F781" s="253"/>
      <c r="G781" s="253"/>
      <c r="H781" s="25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12" customHeight="1">
      <c r="A782" s="250"/>
      <c r="B782" s="251"/>
      <c r="C782" s="251"/>
      <c r="D782" s="251"/>
      <c r="E782" s="252"/>
      <c r="F782" s="253"/>
      <c r="G782" s="253"/>
      <c r="H782" s="25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12" customHeight="1">
      <c r="A783" s="250"/>
      <c r="B783" s="251"/>
      <c r="C783" s="251"/>
      <c r="D783" s="251"/>
      <c r="E783" s="252"/>
      <c r="F783" s="253"/>
      <c r="G783" s="253"/>
      <c r="H783" s="25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12" customHeight="1">
      <c r="A784" s="250"/>
      <c r="B784" s="251"/>
      <c r="C784" s="251"/>
      <c r="D784" s="251"/>
      <c r="E784" s="252"/>
      <c r="F784" s="253"/>
      <c r="G784" s="253"/>
      <c r="H784" s="25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12" customHeight="1">
      <c r="A785" s="250"/>
      <c r="B785" s="251"/>
      <c r="C785" s="251"/>
      <c r="D785" s="251"/>
      <c r="E785" s="252"/>
      <c r="F785" s="253"/>
      <c r="G785" s="253"/>
      <c r="H785" s="25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12" customHeight="1">
      <c r="A786" s="250"/>
      <c r="B786" s="251"/>
      <c r="C786" s="251"/>
      <c r="D786" s="251"/>
      <c r="E786" s="252"/>
      <c r="F786" s="253"/>
      <c r="G786" s="253"/>
      <c r="H786" s="25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12" customHeight="1">
      <c r="A787" s="250"/>
      <c r="B787" s="251"/>
      <c r="C787" s="251"/>
      <c r="D787" s="251"/>
      <c r="E787" s="252"/>
      <c r="F787" s="253"/>
      <c r="G787" s="253"/>
      <c r="H787" s="25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12" customHeight="1">
      <c r="A788" s="250"/>
      <c r="B788" s="251"/>
      <c r="C788" s="251"/>
      <c r="D788" s="251"/>
      <c r="E788" s="252"/>
      <c r="F788" s="253"/>
      <c r="G788" s="253"/>
      <c r="H788" s="25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12" customHeight="1">
      <c r="A789" s="250"/>
      <c r="B789" s="251"/>
      <c r="C789" s="251"/>
      <c r="D789" s="251"/>
      <c r="E789" s="252"/>
      <c r="F789" s="253"/>
      <c r="G789" s="253"/>
      <c r="H789" s="25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12" customHeight="1">
      <c r="A790" s="250"/>
      <c r="B790" s="251"/>
      <c r="C790" s="251"/>
      <c r="D790" s="251"/>
      <c r="E790" s="252"/>
      <c r="F790" s="253"/>
      <c r="G790" s="253"/>
      <c r="H790" s="25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12" customHeight="1">
      <c r="A791" s="250"/>
      <c r="B791" s="251"/>
      <c r="C791" s="251"/>
      <c r="D791" s="251"/>
      <c r="E791" s="252"/>
      <c r="F791" s="253"/>
      <c r="G791" s="253"/>
      <c r="H791" s="25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12" customHeight="1">
      <c r="A792" s="250"/>
      <c r="B792" s="251"/>
      <c r="C792" s="251"/>
      <c r="D792" s="251"/>
      <c r="E792" s="252"/>
      <c r="F792" s="253"/>
      <c r="G792" s="253"/>
      <c r="H792" s="25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12" customHeight="1">
      <c r="A793" s="250"/>
      <c r="B793" s="251"/>
      <c r="C793" s="251"/>
      <c r="D793" s="251"/>
      <c r="E793" s="252"/>
      <c r="F793" s="253"/>
      <c r="G793" s="253"/>
      <c r="H793" s="25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12" customHeight="1">
      <c r="A794" s="250"/>
      <c r="B794" s="251"/>
      <c r="C794" s="251"/>
      <c r="D794" s="251"/>
      <c r="E794" s="252"/>
      <c r="F794" s="253"/>
      <c r="G794" s="253"/>
      <c r="H794" s="25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12" customHeight="1">
      <c r="A795" s="250"/>
      <c r="B795" s="251"/>
      <c r="C795" s="251"/>
      <c r="D795" s="251"/>
      <c r="E795" s="252"/>
      <c r="F795" s="253"/>
      <c r="G795" s="253"/>
      <c r="H795" s="25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12" customHeight="1">
      <c r="A796" s="250"/>
      <c r="B796" s="251"/>
      <c r="C796" s="251"/>
      <c r="D796" s="251"/>
      <c r="E796" s="252"/>
      <c r="F796" s="253"/>
      <c r="G796" s="253"/>
      <c r="H796" s="25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12" customHeight="1">
      <c r="A797" s="250"/>
      <c r="B797" s="251"/>
      <c r="C797" s="251"/>
      <c r="D797" s="251"/>
      <c r="E797" s="252"/>
      <c r="F797" s="253"/>
      <c r="G797" s="253"/>
      <c r="H797" s="25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12" customHeight="1">
      <c r="A798" s="250"/>
      <c r="B798" s="251"/>
      <c r="C798" s="251"/>
      <c r="D798" s="251"/>
      <c r="E798" s="252"/>
      <c r="F798" s="253"/>
      <c r="G798" s="253"/>
      <c r="H798" s="25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12" customHeight="1">
      <c r="A799" s="250"/>
      <c r="B799" s="251"/>
      <c r="C799" s="251"/>
      <c r="D799" s="251"/>
      <c r="E799" s="252"/>
      <c r="F799" s="253"/>
      <c r="G799" s="253"/>
      <c r="H799" s="25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12" customHeight="1">
      <c r="A800" s="250"/>
      <c r="B800" s="251"/>
      <c r="C800" s="251"/>
      <c r="D800" s="251"/>
      <c r="E800" s="252"/>
      <c r="F800" s="253"/>
      <c r="G800" s="253"/>
      <c r="H800" s="25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12" customHeight="1">
      <c r="A801" s="250"/>
      <c r="B801" s="251"/>
      <c r="C801" s="251"/>
      <c r="D801" s="251"/>
      <c r="E801" s="252"/>
      <c r="F801" s="253"/>
      <c r="G801" s="253"/>
      <c r="H801" s="25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12" customHeight="1">
      <c r="A802" s="250"/>
      <c r="B802" s="251"/>
      <c r="C802" s="251"/>
      <c r="D802" s="251"/>
      <c r="E802" s="252"/>
      <c r="F802" s="253"/>
      <c r="G802" s="253"/>
      <c r="H802" s="25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12" customHeight="1">
      <c r="A803" s="250"/>
      <c r="B803" s="251"/>
      <c r="C803" s="251"/>
      <c r="D803" s="251"/>
      <c r="E803" s="252"/>
      <c r="F803" s="253"/>
      <c r="G803" s="253"/>
      <c r="H803" s="25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12" customHeight="1">
      <c r="A804" s="250"/>
      <c r="B804" s="251"/>
      <c r="C804" s="251"/>
      <c r="D804" s="251"/>
      <c r="E804" s="252"/>
      <c r="F804" s="253"/>
      <c r="G804" s="253"/>
      <c r="H804" s="25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12" customHeight="1">
      <c r="A805" s="250"/>
      <c r="B805" s="251"/>
      <c r="C805" s="251"/>
      <c r="D805" s="251"/>
      <c r="E805" s="252"/>
      <c r="F805" s="253"/>
      <c r="G805" s="253"/>
      <c r="H805" s="25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12" customHeight="1">
      <c r="A806" s="250"/>
      <c r="B806" s="251"/>
      <c r="C806" s="251"/>
      <c r="D806" s="251"/>
      <c r="E806" s="252"/>
      <c r="F806" s="253"/>
      <c r="G806" s="253"/>
      <c r="H806" s="25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12" customHeight="1">
      <c r="A807" s="250"/>
      <c r="B807" s="251"/>
      <c r="C807" s="251"/>
      <c r="D807" s="251"/>
      <c r="E807" s="252"/>
      <c r="F807" s="253"/>
      <c r="G807" s="253"/>
      <c r="H807" s="25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12" customHeight="1">
      <c r="A808" s="250"/>
      <c r="B808" s="251"/>
      <c r="C808" s="251"/>
      <c r="D808" s="251"/>
      <c r="E808" s="252"/>
      <c r="F808" s="253"/>
      <c r="G808" s="253"/>
      <c r="H808" s="25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12" customHeight="1">
      <c r="A809" s="250"/>
      <c r="B809" s="251"/>
      <c r="C809" s="251"/>
      <c r="D809" s="251"/>
      <c r="E809" s="252"/>
      <c r="F809" s="253"/>
      <c r="G809" s="253"/>
      <c r="H809" s="25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12" customHeight="1">
      <c r="A810" s="250"/>
      <c r="B810" s="251"/>
      <c r="C810" s="251"/>
      <c r="D810" s="251"/>
      <c r="E810" s="252"/>
      <c r="F810" s="253"/>
      <c r="G810" s="253"/>
      <c r="H810" s="25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12" customHeight="1">
      <c r="A811" s="250"/>
      <c r="B811" s="251"/>
      <c r="C811" s="251"/>
      <c r="D811" s="251"/>
      <c r="E811" s="252"/>
      <c r="F811" s="253"/>
      <c r="G811" s="253"/>
      <c r="H811" s="25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12" customHeight="1">
      <c r="A812" s="250"/>
      <c r="B812" s="251"/>
      <c r="C812" s="251"/>
      <c r="D812" s="251"/>
      <c r="E812" s="252"/>
      <c r="F812" s="253"/>
      <c r="G812" s="253"/>
      <c r="H812" s="25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12" customHeight="1">
      <c r="A813" s="250"/>
      <c r="B813" s="251"/>
      <c r="C813" s="251"/>
      <c r="D813" s="251"/>
      <c r="E813" s="252"/>
      <c r="F813" s="253"/>
      <c r="G813" s="253"/>
      <c r="H813" s="25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12" customHeight="1">
      <c r="A814" s="250"/>
      <c r="B814" s="251"/>
      <c r="C814" s="251"/>
      <c r="D814" s="251"/>
      <c r="E814" s="252"/>
      <c r="F814" s="253"/>
      <c r="G814" s="253"/>
      <c r="H814" s="25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12" customHeight="1">
      <c r="A815" s="250"/>
      <c r="B815" s="251"/>
      <c r="C815" s="251"/>
      <c r="D815" s="251"/>
      <c r="E815" s="252"/>
      <c r="F815" s="253"/>
      <c r="G815" s="253"/>
      <c r="H815" s="25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12" customHeight="1">
      <c r="A816" s="250"/>
      <c r="B816" s="251"/>
      <c r="C816" s="251"/>
      <c r="D816" s="251"/>
      <c r="E816" s="252"/>
      <c r="F816" s="253"/>
      <c r="G816" s="253"/>
      <c r="H816" s="25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12" customHeight="1">
      <c r="A817" s="250"/>
      <c r="B817" s="251"/>
      <c r="C817" s="251"/>
      <c r="D817" s="251"/>
      <c r="E817" s="252"/>
      <c r="F817" s="253"/>
      <c r="G817" s="253"/>
      <c r="H817" s="25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12" customHeight="1">
      <c r="A818" s="250"/>
      <c r="B818" s="251"/>
      <c r="C818" s="251"/>
      <c r="D818" s="251"/>
      <c r="E818" s="252"/>
      <c r="F818" s="253"/>
      <c r="G818" s="253"/>
      <c r="H818" s="25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12" customHeight="1">
      <c r="A819" s="250"/>
      <c r="B819" s="251"/>
      <c r="C819" s="251"/>
      <c r="D819" s="251"/>
      <c r="E819" s="252"/>
      <c r="F819" s="253"/>
      <c r="G819" s="253"/>
      <c r="H819" s="25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12" customHeight="1">
      <c r="A820" s="250"/>
      <c r="B820" s="251"/>
      <c r="C820" s="251"/>
      <c r="D820" s="251"/>
      <c r="E820" s="252"/>
      <c r="F820" s="253"/>
      <c r="G820" s="253"/>
      <c r="H820" s="25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12" customHeight="1">
      <c r="A821" s="250"/>
      <c r="B821" s="251"/>
      <c r="C821" s="251"/>
      <c r="D821" s="251"/>
      <c r="E821" s="252"/>
      <c r="F821" s="253"/>
      <c r="G821" s="253"/>
      <c r="H821" s="25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12" customHeight="1">
      <c r="A822" s="250"/>
      <c r="B822" s="251"/>
      <c r="C822" s="251"/>
      <c r="D822" s="251"/>
      <c r="E822" s="252"/>
      <c r="F822" s="253"/>
      <c r="G822" s="253"/>
      <c r="H822" s="25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12" customHeight="1">
      <c r="A823" s="250"/>
      <c r="B823" s="251"/>
      <c r="C823" s="251"/>
      <c r="D823" s="251"/>
      <c r="E823" s="252"/>
      <c r="F823" s="253"/>
      <c r="G823" s="253"/>
      <c r="H823" s="25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12" customHeight="1">
      <c r="A824" s="250"/>
      <c r="B824" s="251"/>
      <c r="C824" s="251"/>
      <c r="D824" s="251"/>
      <c r="E824" s="252"/>
      <c r="F824" s="253"/>
      <c r="G824" s="253"/>
      <c r="H824" s="25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12" customHeight="1">
      <c r="A825" s="250"/>
      <c r="B825" s="251"/>
      <c r="C825" s="251"/>
      <c r="D825" s="251"/>
      <c r="E825" s="252"/>
      <c r="F825" s="253"/>
      <c r="G825" s="253"/>
      <c r="H825" s="25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12" customHeight="1">
      <c r="A826" s="250"/>
      <c r="B826" s="251"/>
      <c r="C826" s="251"/>
      <c r="D826" s="251"/>
      <c r="E826" s="252"/>
      <c r="F826" s="253"/>
      <c r="G826" s="253"/>
      <c r="H826" s="25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12" customHeight="1">
      <c r="A827" s="250"/>
      <c r="B827" s="251"/>
      <c r="C827" s="251"/>
      <c r="D827" s="251"/>
      <c r="E827" s="252"/>
      <c r="F827" s="253"/>
      <c r="G827" s="253"/>
      <c r="H827" s="25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12" customHeight="1">
      <c r="A828" s="250"/>
      <c r="B828" s="251"/>
      <c r="C828" s="251"/>
      <c r="D828" s="251"/>
      <c r="E828" s="252"/>
      <c r="F828" s="253"/>
      <c r="G828" s="253"/>
      <c r="H828" s="25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12" customHeight="1">
      <c r="A829" s="250"/>
      <c r="B829" s="251"/>
      <c r="C829" s="251"/>
      <c r="D829" s="251"/>
      <c r="E829" s="252"/>
      <c r="F829" s="253"/>
      <c r="G829" s="253"/>
      <c r="H829" s="25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12" customHeight="1">
      <c r="A830" s="250"/>
      <c r="B830" s="251"/>
      <c r="C830" s="251"/>
      <c r="D830" s="251"/>
      <c r="E830" s="252"/>
      <c r="F830" s="253"/>
      <c r="G830" s="253"/>
      <c r="H830" s="25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12" customHeight="1">
      <c r="A831" s="250"/>
      <c r="B831" s="251"/>
      <c r="C831" s="251"/>
      <c r="D831" s="251"/>
      <c r="E831" s="252"/>
      <c r="F831" s="253"/>
      <c r="G831" s="253"/>
      <c r="H831" s="25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12" customHeight="1">
      <c r="A832" s="250"/>
      <c r="B832" s="251"/>
      <c r="C832" s="251"/>
      <c r="D832" s="251"/>
      <c r="E832" s="252"/>
      <c r="F832" s="253"/>
      <c r="G832" s="253"/>
      <c r="H832" s="25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12" customHeight="1">
      <c r="A833" s="250"/>
      <c r="B833" s="251"/>
      <c r="C833" s="251"/>
      <c r="D833" s="251"/>
      <c r="E833" s="252"/>
      <c r="F833" s="253"/>
      <c r="G833" s="253"/>
      <c r="H833" s="25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12" customHeight="1">
      <c r="A834" s="250"/>
      <c r="B834" s="251"/>
      <c r="C834" s="251"/>
      <c r="D834" s="251"/>
      <c r="E834" s="252"/>
      <c r="F834" s="253"/>
      <c r="G834" s="253"/>
      <c r="H834" s="25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12" customHeight="1">
      <c r="A835" s="250"/>
      <c r="B835" s="251"/>
      <c r="C835" s="251"/>
      <c r="D835" s="251"/>
      <c r="E835" s="252"/>
      <c r="F835" s="253"/>
      <c r="G835" s="253"/>
      <c r="H835" s="25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12" customHeight="1">
      <c r="A836" s="250"/>
      <c r="B836" s="251"/>
      <c r="C836" s="251"/>
      <c r="D836" s="251"/>
      <c r="E836" s="252"/>
      <c r="F836" s="253"/>
      <c r="G836" s="253"/>
      <c r="H836" s="25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12" customHeight="1">
      <c r="A837" s="250"/>
      <c r="B837" s="251"/>
      <c r="C837" s="251"/>
      <c r="D837" s="251"/>
      <c r="E837" s="252"/>
      <c r="F837" s="253"/>
      <c r="G837" s="253"/>
      <c r="H837" s="25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12" customHeight="1">
      <c r="A838" s="250"/>
      <c r="B838" s="251"/>
      <c r="C838" s="251"/>
      <c r="D838" s="251"/>
      <c r="E838" s="252"/>
      <c r="F838" s="253"/>
      <c r="G838" s="253"/>
      <c r="H838" s="25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12" customHeight="1">
      <c r="A839" s="250"/>
      <c r="B839" s="251"/>
      <c r="C839" s="251"/>
      <c r="D839" s="251"/>
      <c r="E839" s="252"/>
      <c r="F839" s="253"/>
      <c r="G839" s="253"/>
      <c r="H839" s="25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12" customHeight="1">
      <c r="A840" s="250"/>
      <c r="B840" s="251"/>
      <c r="C840" s="251"/>
      <c r="D840" s="251"/>
      <c r="E840" s="252"/>
      <c r="F840" s="253"/>
      <c r="G840" s="253"/>
      <c r="H840" s="25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12" customHeight="1">
      <c r="A841" s="250"/>
      <c r="B841" s="251"/>
      <c r="C841" s="251"/>
      <c r="D841" s="251"/>
      <c r="E841" s="252"/>
      <c r="F841" s="253"/>
      <c r="G841" s="253"/>
      <c r="H841" s="25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12" customHeight="1">
      <c r="A842" s="250"/>
      <c r="B842" s="251"/>
      <c r="C842" s="251"/>
      <c r="D842" s="251"/>
      <c r="E842" s="252"/>
      <c r="F842" s="253"/>
      <c r="G842" s="253"/>
      <c r="H842" s="25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12" customHeight="1">
      <c r="A843" s="250"/>
      <c r="B843" s="251"/>
      <c r="C843" s="251"/>
      <c r="D843" s="251"/>
      <c r="E843" s="252"/>
      <c r="F843" s="253"/>
      <c r="G843" s="253"/>
      <c r="H843" s="25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12" customHeight="1">
      <c r="A844" s="250"/>
      <c r="B844" s="251"/>
      <c r="C844" s="251"/>
      <c r="D844" s="251"/>
      <c r="E844" s="252"/>
      <c r="F844" s="253"/>
      <c r="G844" s="253"/>
      <c r="H844" s="25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12" customHeight="1">
      <c r="A845" s="250"/>
      <c r="B845" s="251"/>
      <c r="C845" s="251"/>
      <c r="D845" s="251"/>
      <c r="E845" s="252"/>
      <c r="F845" s="253"/>
      <c r="G845" s="253"/>
      <c r="H845" s="25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12" customHeight="1">
      <c r="A846" s="250"/>
      <c r="B846" s="251"/>
      <c r="C846" s="251"/>
      <c r="D846" s="251"/>
      <c r="E846" s="252"/>
      <c r="F846" s="253"/>
      <c r="G846" s="253"/>
      <c r="H846" s="25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12" customHeight="1">
      <c r="A847" s="250"/>
      <c r="B847" s="251"/>
      <c r="C847" s="251"/>
      <c r="D847" s="251"/>
      <c r="E847" s="252"/>
      <c r="F847" s="253"/>
      <c r="G847" s="253"/>
      <c r="H847" s="25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12" customHeight="1">
      <c r="A848" s="250"/>
      <c r="B848" s="251"/>
      <c r="C848" s="251"/>
      <c r="D848" s="251"/>
      <c r="E848" s="252"/>
      <c r="F848" s="253"/>
      <c r="G848" s="253"/>
      <c r="H848" s="25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12" customHeight="1">
      <c r="A849" s="250"/>
      <c r="B849" s="251"/>
      <c r="C849" s="251"/>
      <c r="D849" s="251"/>
      <c r="E849" s="252"/>
      <c r="F849" s="253"/>
      <c r="G849" s="253"/>
      <c r="H849" s="25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12" customHeight="1">
      <c r="A850" s="250"/>
      <c r="B850" s="251"/>
      <c r="C850" s="251"/>
      <c r="D850" s="251"/>
      <c r="E850" s="252"/>
      <c r="F850" s="253"/>
      <c r="G850" s="253"/>
      <c r="H850" s="25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12" customHeight="1">
      <c r="A851" s="250"/>
      <c r="B851" s="251"/>
      <c r="C851" s="251"/>
      <c r="D851" s="251"/>
      <c r="E851" s="252"/>
      <c r="F851" s="253"/>
      <c r="G851" s="253"/>
      <c r="H851" s="25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12" customHeight="1">
      <c r="A852" s="250"/>
      <c r="B852" s="251"/>
      <c r="C852" s="251"/>
      <c r="D852" s="251"/>
      <c r="E852" s="252"/>
      <c r="F852" s="253"/>
      <c r="G852" s="253"/>
      <c r="H852" s="25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12" customHeight="1">
      <c r="A853" s="250"/>
      <c r="B853" s="251"/>
      <c r="C853" s="251"/>
      <c r="D853" s="251"/>
      <c r="E853" s="252"/>
      <c r="F853" s="253"/>
      <c r="G853" s="253"/>
      <c r="H853" s="25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12" customHeight="1">
      <c r="A854" s="250"/>
      <c r="B854" s="251"/>
      <c r="C854" s="251"/>
      <c r="D854" s="251"/>
      <c r="E854" s="252"/>
      <c r="F854" s="253"/>
      <c r="G854" s="253"/>
      <c r="H854" s="25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12" customHeight="1">
      <c r="A855" s="250"/>
      <c r="B855" s="251"/>
      <c r="C855" s="251"/>
      <c r="D855" s="251"/>
      <c r="E855" s="252"/>
      <c r="F855" s="253"/>
      <c r="G855" s="253"/>
      <c r="H855" s="25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12" customHeight="1">
      <c r="A856" s="250"/>
      <c r="B856" s="251"/>
      <c r="C856" s="251"/>
      <c r="D856" s="251"/>
      <c r="E856" s="252"/>
      <c r="F856" s="253"/>
      <c r="G856" s="253"/>
      <c r="H856" s="25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12" customHeight="1">
      <c r="A857" s="250"/>
      <c r="B857" s="251"/>
      <c r="C857" s="251"/>
      <c r="D857" s="251"/>
      <c r="E857" s="252"/>
      <c r="F857" s="253"/>
      <c r="G857" s="253"/>
      <c r="H857" s="25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12" customHeight="1">
      <c r="A858" s="250"/>
      <c r="B858" s="251"/>
      <c r="C858" s="251"/>
      <c r="D858" s="251"/>
      <c r="E858" s="252"/>
      <c r="F858" s="253"/>
      <c r="G858" s="253"/>
      <c r="H858" s="25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12" customHeight="1">
      <c r="A859" s="250"/>
      <c r="B859" s="251"/>
      <c r="C859" s="251"/>
      <c r="D859" s="251"/>
      <c r="E859" s="252"/>
      <c r="F859" s="253"/>
      <c r="G859" s="253"/>
      <c r="H859" s="25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12" customHeight="1">
      <c r="A860" s="250"/>
      <c r="B860" s="251"/>
      <c r="C860" s="251"/>
      <c r="D860" s="251"/>
      <c r="E860" s="252"/>
      <c r="F860" s="253"/>
      <c r="G860" s="253"/>
      <c r="H860" s="25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12" customHeight="1">
      <c r="A861" s="250"/>
      <c r="B861" s="251"/>
      <c r="C861" s="251"/>
      <c r="D861" s="251"/>
      <c r="E861" s="252"/>
      <c r="F861" s="253"/>
      <c r="G861" s="253"/>
      <c r="H861" s="25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12" customHeight="1">
      <c r="A862" s="250"/>
      <c r="B862" s="251"/>
      <c r="C862" s="251"/>
      <c r="D862" s="251"/>
      <c r="E862" s="252"/>
      <c r="F862" s="253"/>
      <c r="G862" s="253"/>
      <c r="H862" s="25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12" customHeight="1">
      <c r="A863" s="250"/>
      <c r="B863" s="251"/>
      <c r="C863" s="251"/>
      <c r="D863" s="251"/>
      <c r="E863" s="252"/>
      <c r="F863" s="253"/>
      <c r="G863" s="253"/>
      <c r="H863" s="25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12" customHeight="1">
      <c r="A864" s="250"/>
      <c r="B864" s="251"/>
      <c r="C864" s="251"/>
      <c r="D864" s="251"/>
      <c r="E864" s="252"/>
      <c r="F864" s="253"/>
      <c r="G864" s="253"/>
      <c r="H864" s="25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12" customHeight="1">
      <c r="A865" s="250"/>
      <c r="B865" s="251"/>
      <c r="C865" s="251"/>
      <c r="D865" s="251"/>
      <c r="E865" s="252"/>
      <c r="F865" s="253"/>
      <c r="G865" s="253"/>
      <c r="H865" s="25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12" customHeight="1">
      <c r="A866" s="250"/>
      <c r="B866" s="251"/>
      <c r="C866" s="251"/>
      <c r="D866" s="251"/>
      <c r="E866" s="252"/>
      <c r="F866" s="253"/>
      <c r="G866" s="253"/>
      <c r="H866" s="25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12" customHeight="1">
      <c r="A867" s="250"/>
      <c r="B867" s="251"/>
      <c r="C867" s="251"/>
      <c r="D867" s="251"/>
      <c r="E867" s="252"/>
      <c r="F867" s="253"/>
      <c r="G867" s="253"/>
      <c r="H867" s="25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12" customHeight="1">
      <c r="A868" s="250"/>
      <c r="B868" s="251"/>
      <c r="C868" s="251"/>
      <c r="D868" s="251"/>
      <c r="E868" s="252"/>
      <c r="F868" s="253"/>
      <c r="G868" s="253"/>
      <c r="H868" s="25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12" customHeight="1">
      <c r="A869" s="250"/>
      <c r="B869" s="251"/>
      <c r="C869" s="251"/>
      <c r="D869" s="251"/>
      <c r="E869" s="252"/>
      <c r="F869" s="253"/>
      <c r="G869" s="253"/>
      <c r="H869" s="25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12" customHeight="1">
      <c r="A870" s="250"/>
      <c r="B870" s="251"/>
      <c r="C870" s="251"/>
      <c r="D870" s="251"/>
      <c r="E870" s="252"/>
      <c r="F870" s="253"/>
      <c r="G870" s="253"/>
      <c r="H870" s="25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12" customHeight="1">
      <c r="A871" s="250"/>
      <c r="B871" s="251"/>
      <c r="C871" s="251"/>
      <c r="D871" s="251"/>
      <c r="E871" s="252"/>
      <c r="F871" s="253"/>
      <c r="G871" s="253"/>
      <c r="H871" s="25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12" customHeight="1">
      <c r="A872" s="250"/>
      <c r="B872" s="251"/>
      <c r="C872" s="251"/>
      <c r="D872" s="251"/>
      <c r="E872" s="252"/>
      <c r="F872" s="253"/>
      <c r="G872" s="253"/>
      <c r="H872" s="25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12" customHeight="1">
      <c r="A873" s="250"/>
      <c r="B873" s="251"/>
      <c r="C873" s="251"/>
      <c r="D873" s="251"/>
      <c r="E873" s="252"/>
      <c r="F873" s="253"/>
      <c r="G873" s="253"/>
      <c r="H873" s="25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12" customHeight="1">
      <c r="A874" s="250"/>
      <c r="B874" s="251"/>
      <c r="C874" s="251"/>
      <c r="D874" s="251"/>
      <c r="E874" s="252"/>
      <c r="F874" s="253"/>
      <c r="G874" s="253"/>
      <c r="H874" s="25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12" customHeight="1">
      <c r="A875" s="250"/>
      <c r="B875" s="251"/>
      <c r="C875" s="251"/>
      <c r="D875" s="251"/>
      <c r="E875" s="252"/>
      <c r="F875" s="253"/>
      <c r="G875" s="253"/>
      <c r="H875" s="25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12" customHeight="1">
      <c r="A876" s="250"/>
      <c r="B876" s="251"/>
      <c r="C876" s="251"/>
      <c r="D876" s="251"/>
      <c r="E876" s="252"/>
      <c r="F876" s="253"/>
      <c r="G876" s="253"/>
      <c r="H876" s="25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12" customHeight="1">
      <c r="A877" s="250"/>
      <c r="B877" s="251"/>
      <c r="C877" s="251"/>
      <c r="D877" s="251"/>
      <c r="E877" s="252"/>
      <c r="F877" s="253"/>
      <c r="G877" s="253"/>
      <c r="H877" s="25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12" customHeight="1">
      <c r="A878" s="250"/>
      <c r="B878" s="251"/>
      <c r="C878" s="251"/>
      <c r="D878" s="251"/>
      <c r="E878" s="252"/>
      <c r="F878" s="253"/>
      <c r="G878" s="253"/>
      <c r="H878" s="25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12" customHeight="1">
      <c r="A879" s="250"/>
      <c r="B879" s="251"/>
      <c r="C879" s="251"/>
      <c r="D879" s="251"/>
      <c r="E879" s="252"/>
      <c r="F879" s="253"/>
      <c r="G879" s="253"/>
      <c r="H879" s="25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12" customHeight="1">
      <c r="A880" s="250"/>
      <c r="B880" s="251"/>
      <c r="C880" s="251"/>
      <c r="D880" s="251"/>
      <c r="E880" s="252"/>
      <c r="F880" s="253"/>
      <c r="G880" s="253"/>
      <c r="H880" s="25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12" customHeight="1">
      <c r="A881" s="250"/>
      <c r="B881" s="251"/>
      <c r="C881" s="251"/>
      <c r="D881" s="251"/>
      <c r="E881" s="252"/>
      <c r="F881" s="253"/>
      <c r="G881" s="253"/>
      <c r="H881" s="25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12" customHeight="1">
      <c r="A882" s="250"/>
      <c r="B882" s="251"/>
      <c r="C882" s="251"/>
      <c r="D882" s="251"/>
      <c r="E882" s="252"/>
      <c r="F882" s="253"/>
      <c r="G882" s="253"/>
      <c r="H882" s="25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12" customHeight="1">
      <c r="A883" s="250"/>
      <c r="B883" s="251"/>
      <c r="C883" s="251"/>
      <c r="D883" s="251"/>
      <c r="E883" s="252"/>
      <c r="F883" s="253"/>
      <c r="G883" s="253"/>
      <c r="H883" s="25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12" customHeight="1">
      <c r="A884" s="250"/>
      <c r="B884" s="251"/>
      <c r="C884" s="251"/>
      <c r="D884" s="251"/>
      <c r="E884" s="252"/>
      <c r="F884" s="253"/>
      <c r="G884" s="253"/>
      <c r="H884" s="25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12" customHeight="1">
      <c r="A885" s="250"/>
      <c r="B885" s="251"/>
      <c r="C885" s="251"/>
      <c r="D885" s="251"/>
      <c r="E885" s="252"/>
      <c r="F885" s="253"/>
      <c r="G885" s="253"/>
      <c r="H885" s="25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12" customHeight="1">
      <c r="A886" s="250"/>
      <c r="B886" s="251"/>
      <c r="C886" s="251"/>
      <c r="D886" s="251"/>
      <c r="E886" s="252"/>
      <c r="F886" s="253"/>
      <c r="G886" s="253"/>
      <c r="H886" s="25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12" customHeight="1">
      <c r="A887" s="250"/>
      <c r="B887" s="251"/>
      <c r="C887" s="251"/>
      <c r="D887" s="251"/>
      <c r="E887" s="252"/>
      <c r="F887" s="253"/>
      <c r="G887" s="253"/>
      <c r="H887" s="25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12" customHeight="1">
      <c r="A888" s="250"/>
      <c r="B888" s="251"/>
      <c r="C888" s="251"/>
      <c r="D888" s="251"/>
      <c r="E888" s="252"/>
      <c r="F888" s="253"/>
      <c r="G888" s="253"/>
      <c r="H888" s="25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12" customHeight="1">
      <c r="A889" s="250"/>
      <c r="B889" s="251"/>
      <c r="C889" s="251"/>
      <c r="D889" s="251"/>
      <c r="E889" s="252"/>
      <c r="F889" s="253"/>
      <c r="G889" s="253"/>
      <c r="H889" s="25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12" customHeight="1">
      <c r="A890" s="250"/>
      <c r="B890" s="251"/>
      <c r="C890" s="251"/>
      <c r="D890" s="251"/>
      <c r="E890" s="252"/>
      <c r="F890" s="253"/>
      <c r="G890" s="253"/>
      <c r="H890" s="25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12" customHeight="1">
      <c r="A891" s="250"/>
      <c r="B891" s="251"/>
      <c r="C891" s="251"/>
      <c r="D891" s="251"/>
      <c r="E891" s="252"/>
      <c r="F891" s="253"/>
      <c r="G891" s="253"/>
      <c r="H891" s="25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12" customHeight="1">
      <c r="A892" s="250"/>
      <c r="B892" s="251"/>
      <c r="C892" s="251"/>
      <c r="D892" s="251"/>
      <c r="E892" s="252"/>
      <c r="F892" s="253"/>
      <c r="G892" s="253"/>
      <c r="H892" s="25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12" customHeight="1">
      <c r="A893" s="250"/>
      <c r="B893" s="251"/>
      <c r="C893" s="251"/>
      <c r="D893" s="251"/>
      <c r="E893" s="252"/>
      <c r="F893" s="253"/>
      <c r="G893" s="253"/>
      <c r="H893" s="25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12" customHeight="1">
      <c r="A894" s="250"/>
      <c r="B894" s="251"/>
      <c r="C894" s="251"/>
      <c r="D894" s="251"/>
      <c r="E894" s="252"/>
      <c r="F894" s="253"/>
      <c r="G894" s="253"/>
      <c r="H894" s="25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12" customHeight="1">
      <c r="A895" s="250"/>
      <c r="B895" s="251"/>
      <c r="C895" s="251"/>
      <c r="D895" s="251"/>
      <c r="E895" s="252"/>
      <c r="F895" s="253"/>
      <c r="G895" s="253"/>
      <c r="H895" s="25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12" customHeight="1">
      <c r="A896" s="250"/>
      <c r="B896" s="251"/>
      <c r="C896" s="251"/>
      <c r="D896" s="251"/>
      <c r="E896" s="252"/>
      <c r="F896" s="253"/>
      <c r="G896" s="253"/>
      <c r="H896" s="25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12" customHeight="1">
      <c r="A897" s="250"/>
      <c r="B897" s="251"/>
      <c r="C897" s="251"/>
      <c r="D897" s="251"/>
      <c r="E897" s="252"/>
      <c r="F897" s="253"/>
      <c r="G897" s="253"/>
      <c r="H897" s="25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12" customHeight="1">
      <c r="A898" s="250"/>
      <c r="B898" s="251"/>
      <c r="C898" s="251"/>
      <c r="D898" s="251"/>
      <c r="E898" s="252"/>
      <c r="F898" s="253"/>
      <c r="G898" s="253"/>
      <c r="H898" s="25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12" customHeight="1">
      <c r="A899" s="250"/>
      <c r="B899" s="251"/>
      <c r="C899" s="251"/>
      <c r="D899" s="251"/>
      <c r="E899" s="252"/>
      <c r="F899" s="253"/>
      <c r="G899" s="253"/>
      <c r="H899" s="252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12" customHeight="1">
      <c r="A900" s="250"/>
      <c r="B900" s="251"/>
      <c r="C900" s="251"/>
      <c r="D900" s="251"/>
      <c r="E900" s="252"/>
      <c r="F900" s="253"/>
      <c r="G900" s="253"/>
      <c r="H900" s="252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12" customHeight="1">
      <c r="A901" s="250"/>
      <c r="B901" s="251"/>
      <c r="C901" s="251"/>
      <c r="D901" s="251"/>
      <c r="E901" s="252"/>
      <c r="F901" s="253"/>
      <c r="G901" s="253"/>
      <c r="H901" s="252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12" customHeight="1">
      <c r="A902" s="250"/>
      <c r="B902" s="251"/>
      <c r="C902" s="251"/>
      <c r="D902" s="251"/>
      <c r="E902" s="252"/>
      <c r="F902" s="253"/>
      <c r="G902" s="253"/>
      <c r="H902" s="252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12" customHeight="1">
      <c r="A903" s="250"/>
      <c r="B903" s="251"/>
      <c r="C903" s="251"/>
      <c r="D903" s="251"/>
      <c r="E903" s="252"/>
      <c r="F903" s="253"/>
      <c r="G903" s="253"/>
      <c r="H903" s="252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12" customHeight="1">
      <c r="A904" s="250"/>
      <c r="B904" s="251"/>
      <c r="C904" s="251"/>
      <c r="D904" s="251"/>
      <c r="E904" s="252"/>
      <c r="F904" s="253"/>
      <c r="G904" s="253"/>
      <c r="H904" s="252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12" customHeight="1">
      <c r="A905" s="250"/>
      <c r="B905" s="251"/>
      <c r="C905" s="251"/>
      <c r="D905" s="251"/>
      <c r="E905" s="252"/>
      <c r="F905" s="253"/>
      <c r="G905" s="253"/>
      <c r="H905" s="252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12" customHeight="1">
      <c r="A906" s="250"/>
      <c r="B906" s="251"/>
      <c r="C906" s="251"/>
      <c r="D906" s="251"/>
      <c r="E906" s="252"/>
      <c r="F906" s="253"/>
      <c r="G906" s="253"/>
      <c r="H906" s="252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12" customHeight="1">
      <c r="A907" s="250"/>
      <c r="B907" s="251"/>
      <c r="C907" s="251"/>
      <c r="D907" s="251"/>
      <c r="E907" s="252"/>
      <c r="F907" s="253"/>
      <c r="G907" s="253"/>
      <c r="H907" s="252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12" customHeight="1">
      <c r="A908" s="250"/>
      <c r="B908" s="251"/>
      <c r="C908" s="251"/>
      <c r="D908" s="251"/>
      <c r="E908" s="252"/>
      <c r="F908" s="253"/>
      <c r="G908" s="253"/>
      <c r="H908" s="252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12" customHeight="1">
      <c r="A909" s="250"/>
      <c r="B909" s="251"/>
      <c r="C909" s="251"/>
      <c r="D909" s="251"/>
      <c r="E909" s="252"/>
      <c r="F909" s="253"/>
      <c r="G909" s="253"/>
      <c r="H909" s="252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12" customHeight="1">
      <c r="A910" s="250"/>
      <c r="B910" s="251"/>
      <c r="C910" s="251"/>
      <c r="D910" s="251"/>
      <c r="E910" s="252"/>
      <c r="F910" s="253"/>
      <c r="G910" s="253"/>
      <c r="H910" s="252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12" customHeight="1">
      <c r="A911" s="250"/>
      <c r="B911" s="251"/>
      <c r="C911" s="251"/>
      <c r="D911" s="251"/>
      <c r="E911" s="252"/>
      <c r="F911" s="253"/>
      <c r="G911" s="253"/>
      <c r="H911" s="252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12" customHeight="1">
      <c r="A912" s="250"/>
      <c r="B912" s="251"/>
      <c r="C912" s="251"/>
      <c r="D912" s="251"/>
      <c r="E912" s="252"/>
      <c r="F912" s="253"/>
      <c r="G912" s="253"/>
      <c r="H912" s="252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12" customHeight="1">
      <c r="A913" s="250"/>
      <c r="B913" s="251"/>
      <c r="C913" s="251"/>
      <c r="D913" s="251"/>
      <c r="E913" s="252"/>
      <c r="F913" s="253"/>
      <c r="G913" s="253"/>
      <c r="H913" s="252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12" customHeight="1">
      <c r="A914" s="250"/>
      <c r="B914" s="251"/>
      <c r="C914" s="251"/>
      <c r="D914" s="251"/>
      <c r="E914" s="252"/>
      <c r="F914" s="253"/>
      <c r="G914" s="253"/>
      <c r="H914" s="252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12" customHeight="1">
      <c r="A915" s="250"/>
      <c r="B915" s="251"/>
      <c r="C915" s="251"/>
      <c r="D915" s="251"/>
      <c r="E915" s="252"/>
      <c r="F915" s="253"/>
      <c r="G915" s="253"/>
      <c r="H915" s="252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12" customHeight="1">
      <c r="A916" s="250"/>
      <c r="B916" s="251"/>
      <c r="C916" s="251"/>
      <c r="D916" s="251"/>
      <c r="E916" s="252"/>
      <c r="F916" s="253"/>
      <c r="G916" s="253"/>
      <c r="H916" s="252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12" customHeight="1">
      <c r="A917" s="250"/>
      <c r="B917" s="251"/>
      <c r="C917" s="251"/>
      <c r="D917" s="251"/>
      <c r="E917" s="252"/>
      <c r="F917" s="253"/>
      <c r="G917" s="253"/>
      <c r="H917" s="252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12" customHeight="1">
      <c r="A918" s="250"/>
      <c r="B918" s="251"/>
      <c r="C918" s="251"/>
      <c r="D918" s="251"/>
      <c r="E918" s="252"/>
      <c r="F918" s="253"/>
      <c r="G918" s="253"/>
      <c r="H918" s="252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12" customHeight="1">
      <c r="A919" s="250"/>
      <c r="B919" s="251"/>
      <c r="C919" s="251"/>
      <c r="D919" s="251"/>
      <c r="E919" s="252"/>
      <c r="F919" s="253"/>
      <c r="G919" s="253"/>
      <c r="H919" s="252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12" customHeight="1">
      <c r="A920" s="250"/>
      <c r="B920" s="251"/>
      <c r="C920" s="251"/>
      <c r="D920" s="251"/>
      <c r="E920" s="252"/>
      <c r="F920" s="253"/>
      <c r="G920" s="253"/>
      <c r="H920" s="252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12" customHeight="1">
      <c r="A921" s="250"/>
      <c r="B921" s="251"/>
      <c r="C921" s="251"/>
      <c r="D921" s="251"/>
      <c r="E921" s="252"/>
      <c r="F921" s="253"/>
      <c r="G921" s="253"/>
      <c r="H921" s="252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12" customHeight="1">
      <c r="A922" s="250"/>
      <c r="B922" s="251"/>
      <c r="C922" s="251"/>
      <c r="D922" s="251"/>
      <c r="E922" s="252"/>
      <c r="F922" s="253"/>
      <c r="G922" s="253"/>
      <c r="H922" s="252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12" customHeight="1">
      <c r="A923" s="250"/>
      <c r="B923" s="251"/>
      <c r="C923" s="251"/>
      <c r="D923" s="251"/>
      <c r="E923" s="252"/>
      <c r="F923" s="253"/>
      <c r="G923" s="253"/>
      <c r="H923" s="252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12" customHeight="1">
      <c r="A924" s="250"/>
      <c r="B924" s="251"/>
      <c r="C924" s="251"/>
      <c r="D924" s="251"/>
      <c r="E924" s="252"/>
      <c r="F924" s="253"/>
      <c r="G924" s="253"/>
      <c r="H924" s="252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12" customHeight="1">
      <c r="A925" s="250"/>
      <c r="B925" s="251"/>
      <c r="C925" s="251"/>
      <c r="D925" s="251"/>
      <c r="E925" s="252"/>
      <c r="F925" s="253"/>
      <c r="G925" s="253"/>
      <c r="H925" s="252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12" customHeight="1">
      <c r="A926" s="250"/>
      <c r="B926" s="251"/>
      <c r="C926" s="251"/>
      <c r="D926" s="251"/>
      <c r="E926" s="252"/>
      <c r="F926" s="253"/>
      <c r="G926" s="253"/>
      <c r="H926" s="252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12" customHeight="1">
      <c r="A927" s="250"/>
      <c r="B927" s="251"/>
      <c r="C927" s="251"/>
      <c r="D927" s="251"/>
      <c r="E927" s="252"/>
      <c r="F927" s="253"/>
      <c r="G927" s="253"/>
      <c r="H927" s="252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12" customHeight="1">
      <c r="A928" s="250"/>
      <c r="B928" s="251"/>
      <c r="C928" s="251"/>
      <c r="D928" s="251"/>
      <c r="E928" s="252"/>
      <c r="F928" s="253"/>
      <c r="G928" s="253"/>
      <c r="H928" s="252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12" customHeight="1">
      <c r="A929" s="250"/>
      <c r="B929" s="251"/>
      <c r="C929" s="251"/>
      <c r="D929" s="251"/>
      <c r="E929" s="252"/>
      <c r="F929" s="253"/>
      <c r="G929" s="253"/>
      <c r="H929" s="252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12" customHeight="1">
      <c r="A930" s="250"/>
      <c r="B930" s="251"/>
      <c r="C930" s="251"/>
      <c r="D930" s="251"/>
      <c r="E930" s="252"/>
      <c r="F930" s="253"/>
      <c r="G930" s="253"/>
      <c r="H930" s="252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12" customHeight="1">
      <c r="A931" s="250"/>
      <c r="B931" s="251"/>
      <c r="C931" s="251"/>
      <c r="D931" s="251"/>
      <c r="E931" s="252"/>
      <c r="F931" s="253"/>
      <c r="G931" s="253"/>
      <c r="H931" s="252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12" customHeight="1">
      <c r="A932" s="250"/>
      <c r="B932" s="251"/>
      <c r="C932" s="251"/>
      <c r="D932" s="251"/>
      <c r="E932" s="252"/>
      <c r="F932" s="253"/>
      <c r="G932" s="253"/>
      <c r="H932" s="252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12" customHeight="1">
      <c r="A933" s="250"/>
      <c r="B933" s="251"/>
      <c r="C933" s="251"/>
      <c r="D933" s="251"/>
      <c r="E933" s="252"/>
      <c r="F933" s="253"/>
      <c r="G933" s="253"/>
      <c r="H933" s="252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12" customHeight="1">
      <c r="A934" s="250"/>
      <c r="B934" s="251"/>
      <c r="C934" s="251"/>
      <c r="D934" s="251"/>
      <c r="E934" s="252"/>
      <c r="F934" s="253"/>
      <c r="G934" s="253"/>
      <c r="H934" s="252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12" customHeight="1">
      <c r="A935" s="250"/>
      <c r="B935" s="251"/>
      <c r="C935" s="251"/>
      <c r="D935" s="251"/>
      <c r="E935" s="252"/>
      <c r="F935" s="253"/>
      <c r="G935" s="253"/>
      <c r="H935" s="252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12" customHeight="1">
      <c r="A936" s="250"/>
      <c r="B936" s="251"/>
      <c r="C936" s="251"/>
      <c r="D936" s="251"/>
      <c r="E936" s="252"/>
      <c r="F936" s="253"/>
      <c r="G936" s="253"/>
      <c r="H936" s="252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12" customHeight="1">
      <c r="A937" s="250"/>
      <c r="B937" s="251"/>
      <c r="C937" s="251"/>
      <c r="D937" s="251"/>
      <c r="E937" s="252"/>
      <c r="F937" s="253"/>
      <c r="G937" s="253"/>
      <c r="H937" s="252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12" customHeight="1">
      <c r="A938" s="250"/>
      <c r="B938" s="251"/>
      <c r="C938" s="251"/>
      <c r="D938" s="251"/>
      <c r="E938" s="252"/>
      <c r="F938" s="253"/>
      <c r="G938" s="253"/>
      <c r="H938" s="252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12" customHeight="1">
      <c r="A939" s="250"/>
      <c r="B939" s="251"/>
      <c r="C939" s="251"/>
      <c r="D939" s="251"/>
      <c r="E939" s="252"/>
      <c r="F939" s="253"/>
      <c r="G939" s="253"/>
      <c r="H939" s="252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12" customHeight="1">
      <c r="A940" s="250"/>
      <c r="B940" s="251"/>
      <c r="C940" s="251"/>
      <c r="D940" s="251"/>
      <c r="E940" s="252"/>
      <c r="F940" s="253"/>
      <c r="G940" s="253"/>
      <c r="H940" s="252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12" customHeight="1">
      <c r="A941" s="250"/>
      <c r="B941" s="251"/>
      <c r="C941" s="251"/>
      <c r="D941" s="251"/>
      <c r="E941" s="252"/>
      <c r="F941" s="253"/>
      <c r="G941" s="253"/>
      <c r="H941" s="252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12" customHeight="1">
      <c r="A942" s="250"/>
      <c r="B942" s="251"/>
      <c r="C942" s="251"/>
      <c r="D942" s="251"/>
      <c r="E942" s="252"/>
      <c r="F942" s="253"/>
      <c r="G942" s="253"/>
      <c r="H942" s="252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12" customHeight="1">
      <c r="A943" s="250"/>
      <c r="B943" s="251"/>
      <c r="C943" s="251"/>
      <c r="D943" s="251"/>
      <c r="E943" s="252"/>
      <c r="F943" s="253"/>
      <c r="G943" s="253"/>
      <c r="H943" s="252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12" customHeight="1">
      <c r="A944" s="250"/>
      <c r="B944" s="251"/>
      <c r="C944" s="251"/>
      <c r="D944" s="251"/>
      <c r="E944" s="252"/>
      <c r="F944" s="253"/>
      <c r="G944" s="253"/>
      <c r="H944" s="252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12" customHeight="1">
      <c r="A945" s="250"/>
      <c r="B945" s="251"/>
      <c r="C945" s="251"/>
      <c r="D945" s="251"/>
      <c r="E945" s="252"/>
      <c r="F945" s="253"/>
      <c r="G945" s="253"/>
      <c r="H945" s="252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12" customHeight="1">
      <c r="A946" s="250"/>
      <c r="B946" s="251"/>
      <c r="C946" s="251"/>
      <c r="D946" s="251"/>
      <c r="E946" s="252"/>
      <c r="F946" s="253"/>
      <c r="G946" s="253"/>
      <c r="H946" s="252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12" customHeight="1">
      <c r="A947" s="250"/>
      <c r="B947" s="251"/>
      <c r="C947" s="251"/>
      <c r="D947" s="251"/>
      <c r="E947" s="252"/>
      <c r="F947" s="253"/>
      <c r="G947" s="253"/>
      <c r="H947" s="252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12" customHeight="1">
      <c r="A948" s="250"/>
      <c r="B948" s="251"/>
      <c r="C948" s="251"/>
      <c r="D948" s="251"/>
      <c r="E948" s="252"/>
      <c r="F948" s="253"/>
      <c r="G948" s="253"/>
      <c r="H948" s="252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12" customHeight="1">
      <c r="A949" s="250"/>
      <c r="B949" s="251"/>
      <c r="C949" s="251"/>
      <c r="D949" s="251"/>
      <c r="E949" s="252"/>
      <c r="F949" s="253"/>
      <c r="G949" s="253"/>
      <c r="H949" s="252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12" customHeight="1">
      <c r="A950" s="250"/>
      <c r="B950" s="251"/>
      <c r="C950" s="251"/>
      <c r="D950" s="251"/>
      <c r="E950" s="252"/>
      <c r="F950" s="253"/>
      <c r="G950" s="253"/>
      <c r="H950" s="252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12" customHeight="1">
      <c r="A951" s="250"/>
      <c r="B951" s="251"/>
      <c r="C951" s="251"/>
      <c r="D951" s="251"/>
      <c r="E951" s="252"/>
      <c r="F951" s="253"/>
      <c r="G951" s="253"/>
      <c r="H951" s="252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12" customHeight="1">
      <c r="A952" s="250"/>
      <c r="B952" s="251"/>
      <c r="C952" s="251"/>
      <c r="D952" s="251"/>
      <c r="E952" s="252"/>
      <c r="F952" s="253"/>
      <c r="G952" s="253"/>
      <c r="H952" s="252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12" customHeight="1">
      <c r="A953" s="250"/>
      <c r="B953" s="251"/>
      <c r="C953" s="251"/>
      <c r="D953" s="251"/>
      <c r="E953" s="252"/>
      <c r="F953" s="253"/>
      <c r="G953" s="253"/>
      <c r="H953" s="252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12" customHeight="1">
      <c r="A954" s="250"/>
      <c r="B954" s="251"/>
      <c r="C954" s="251"/>
      <c r="D954" s="251"/>
      <c r="E954" s="252"/>
      <c r="F954" s="253"/>
      <c r="G954" s="253"/>
      <c r="H954" s="252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12" customHeight="1">
      <c r="A955" s="250"/>
      <c r="B955" s="251"/>
      <c r="C955" s="251"/>
      <c r="D955" s="251"/>
      <c r="E955" s="252"/>
      <c r="F955" s="253"/>
      <c r="G955" s="253"/>
      <c r="H955" s="252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12" customHeight="1">
      <c r="A956" s="250"/>
      <c r="B956" s="251"/>
      <c r="C956" s="251"/>
      <c r="D956" s="251"/>
      <c r="E956" s="252"/>
      <c r="F956" s="253"/>
      <c r="G956" s="253"/>
      <c r="H956" s="252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12" customHeight="1">
      <c r="A957" s="250"/>
      <c r="B957" s="251"/>
      <c r="C957" s="251"/>
      <c r="D957" s="251"/>
      <c r="E957" s="252"/>
      <c r="F957" s="253"/>
      <c r="G957" s="253"/>
      <c r="H957" s="252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12" customHeight="1">
      <c r="A958" s="250"/>
      <c r="B958" s="251"/>
      <c r="C958" s="251"/>
      <c r="D958" s="251"/>
      <c r="E958" s="252"/>
      <c r="F958" s="253"/>
      <c r="G958" s="253"/>
      <c r="H958" s="252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12" customHeight="1">
      <c r="A959" s="250"/>
      <c r="B959" s="251"/>
      <c r="C959" s="251"/>
      <c r="D959" s="251"/>
      <c r="E959" s="252"/>
      <c r="F959" s="253"/>
      <c r="G959" s="253"/>
      <c r="H959" s="252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12" customHeight="1">
      <c r="A960" s="250"/>
      <c r="B960" s="251"/>
      <c r="C960" s="251"/>
      <c r="D960" s="251"/>
      <c r="E960" s="252"/>
      <c r="F960" s="253"/>
      <c r="G960" s="253"/>
      <c r="H960" s="252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12" customHeight="1">
      <c r="A961" s="250"/>
      <c r="B961" s="251"/>
      <c r="C961" s="251"/>
      <c r="D961" s="251"/>
      <c r="E961" s="252"/>
      <c r="F961" s="253"/>
      <c r="G961" s="253"/>
      <c r="H961" s="252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12" customHeight="1">
      <c r="A962" s="250"/>
      <c r="B962" s="251"/>
      <c r="C962" s="251"/>
      <c r="D962" s="251"/>
      <c r="E962" s="252"/>
      <c r="F962" s="253"/>
      <c r="G962" s="253"/>
      <c r="H962" s="252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12" customHeight="1">
      <c r="A963" s="250"/>
      <c r="B963" s="251"/>
      <c r="C963" s="251"/>
      <c r="D963" s="251"/>
      <c r="E963" s="252"/>
      <c r="F963" s="253"/>
      <c r="G963" s="253"/>
      <c r="H963" s="252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12" customHeight="1">
      <c r="A964" s="250"/>
      <c r="B964" s="251"/>
      <c r="C964" s="251"/>
      <c r="D964" s="251"/>
      <c r="E964" s="252"/>
      <c r="F964" s="253"/>
      <c r="G964" s="253"/>
      <c r="H964" s="252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12" customHeight="1">
      <c r="A965" s="250"/>
      <c r="B965" s="251"/>
      <c r="C965" s="251"/>
      <c r="D965" s="251"/>
      <c r="E965" s="252"/>
      <c r="F965" s="253"/>
      <c r="G965" s="253"/>
      <c r="H965" s="252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12" customHeight="1">
      <c r="A966" s="250"/>
      <c r="B966" s="251"/>
      <c r="C966" s="251"/>
      <c r="D966" s="251"/>
      <c r="E966" s="252"/>
      <c r="F966" s="253"/>
      <c r="G966" s="253"/>
      <c r="H966" s="252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12" customHeight="1">
      <c r="A967" s="250"/>
      <c r="B967" s="251"/>
      <c r="C967" s="251"/>
      <c r="D967" s="251"/>
      <c r="E967" s="252"/>
      <c r="F967" s="253"/>
      <c r="G967" s="253"/>
      <c r="H967" s="252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12" customHeight="1">
      <c r="A968" s="250"/>
      <c r="B968" s="251"/>
      <c r="C968" s="251"/>
      <c r="D968" s="251"/>
      <c r="E968" s="252"/>
      <c r="F968" s="253"/>
      <c r="G968" s="253"/>
      <c r="H968" s="252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12" customHeight="1">
      <c r="A969" s="250"/>
      <c r="B969" s="251"/>
      <c r="C969" s="251"/>
      <c r="D969" s="251"/>
      <c r="E969" s="252"/>
      <c r="F969" s="253"/>
      <c r="G969" s="253"/>
      <c r="H969" s="252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12" customHeight="1">
      <c r="A970" s="250"/>
      <c r="B970" s="251"/>
      <c r="C970" s="251"/>
      <c r="D970" s="251"/>
      <c r="E970" s="252"/>
      <c r="F970" s="253"/>
      <c r="G970" s="253"/>
      <c r="H970" s="252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12" customHeight="1">
      <c r="A971" s="250"/>
      <c r="B971" s="251"/>
      <c r="C971" s="251"/>
      <c r="D971" s="251"/>
      <c r="E971" s="252"/>
      <c r="F971" s="253"/>
      <c r="G971" s="253"/>
      <c r="H971" s="252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12" customHeight="1">
      <c r="A972" s="250"/>
      <c r="B972" s="251"/>
      <c r="C972" s="251"/>
      <c r="D972" s="251"/>
      <c r="E972" s="252"/>
      <c r="F972" s="253"/>
      <c r="G972" s="253"/>
      <c r="H972" s="252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12" customHeight="1">
      <c r="A973" s="250"/>
      <c r="B973" s="251"/>
      <c r="C973" s="251"/>
      <c r="D973" s="251"/>
      <c r="E973" s="252"/>
      <c r="F973" s="253"/>
      <c r="G973" s="253"/>
      <c r="H973" s="252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12" customHeight="1">
      <c r="A974" s="250"/>
      <c r="B974" s="251"/>
      <c r="C974" s="251"/>
      <c r="D974" s="251"/>
      <c r="E974" s="252"/>
      <c r="F974" s="253"/>
      <c r="G974" s="253"/>
      <c r="H974" s="252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12" customHeight="1">
      <c r="A975" s="250"/>
      <c r="B975" s="251"/>
      <c r="C975" s="251"/>
      <c r="D975" s="251"/>
      <c r="E975" s="252"/>
      <c r="F975" s="253"/>
      <c r="G975" s="253"/>
      <c r="H975" s="252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12" customHeight="1">
      <c r="A976" s="250"/>
      <c r="B976" s="251"/>
      <c r="C976" s="251"/>
      <c r="D976" s="251"/>
      <c r="E976" s="252"/>
      <c r="F976" s="253"/>
      <c r="G976" s="253"/>
      <c r="H976" s="252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12" customHeight="1">
      <c r="A977" s="250"/>
      <c r="B977" s="251"/>
      <c r="C977" s="251"/>
      <c r="D977" s="251"/>
      <c r="E977" s="252"/>
      <c r="F977" s="253"/>
      <c r="G977" s="253"/>
      <c r="H977" s="252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12" customHeight="1">
      <c r="A978" s="250"/>
      <c r="B978" s="251"/>
      <c r="C978" s="251"/>
      <c r="D978" s="251"/>
      <c r="E978" s="252"/>
      <c r="F978" s="253"/>
      <c r="G978" s="253"/>
      <c r="H978" s="252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12" customHeight="1">
      <c r="A979" s="250"/>
      <c r="B979" s="251"/>
      <c r="C979" s="251"/>
      <c r="D979" s="251"/>
      <c r="E979" s="252"/>
      <c r="F979" s="253"/>
      <c r="G979" s="253"/>
      <c r="H979" s="252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12" customHeight="1">
      <c r="A980" s="250"/>
      <c r="B980" s="251"/>
      <c r="C980" s="251"/>
      <c r="D980" s="251"/>
      <c r="E980" s="252"/>
      <c r="F980" s="253"/>
      <c r="G980" s="253"/>
      <c r="H980" s="252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12" customHeight="1">
      <c r="A981" s="250"/>
      <c r="B981" s="251"/>
      <c r="C981" s="251"/>
      <c r="D981" s="251"/>
      <c r="E981" s="252"/>
      <c r="F981" s="253"/>
      <c r="G981" s="253"/>
      <c r="H981" s="25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12" customHeight="1">
      <c r="A982" s="250"/>
      <c r="B982" s="251"/>
      <c r="C982" s="251"/>
      <c r="D982" s="251"/>
      <c r="E982" s="252"/>
      <c r="F982" s="253"/>
      <c r="G982" s="253"/>
      <c r="H982" s="252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12" customHeight="1">
      <c r="A983" s="250"/>
      <c r="B983" s="251"/>
      <c r="C983" s="251"/>
      <c r="D983" s="251"/>
      <c r="E983" s="252"/>
      <c r="F983" s="253"/>
      <c r="G983" s="253"/>
      <c r="H983" s="252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12" customHeight="1">
      <c r="A984" s="250"/>
      <c r="B984" s="251"/>
      <c r="C984" s="251"/>
      <c r="D984" s="251"/>
      <c r="E984" s="252"/>
      <c r="F984" s="253"/>
      <c r="G984" s="253"/>
      <c r="H984" s="252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12" customHeight="1">
      <c r="A985" s="250"/>
      <c r="B985" s="251"/>
      <c r="C985" s="251"/>
      <c r="D985" s="251"/>
      <c r="E985" s="252"/>
      <c r="F985" s="253"/>
      <c r="G985" s="253"/>
      <c r="H985" s="252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12" customHeight="1">
      <c r="A986" s="250"/>
      <c r="B986" s="251"/>
      <c r="C986" s="251"/>
      <c r="D986" s="251"/>
      <c r="E986" s="252"/>
      <c r="F986" s="253"/>
      <c r="G986" s="253"/>
      <c r="H986" s="252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12" customHeight="1">
      <c r="A987" s="250"/>
      <c r="B987" s="251"/>
      <c r="C987" s="251"/>
      <c r="D987" s="251"/>
      <c r="E987" s="252"/>
      <c r="F987" s="253"/>
      <c r="G987" s="253"/>
      <c r="H987" s="252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12" customHeight="1">
      <c r="A988" s="250"/>
      <c r="B988" s="251"/>
      <c r="C988" s="251"/>
      <c r="D988" s="251"/>
      <c r="E988" s="252"/>
      <c r="F988" s="253"/>
      <c r="G988" s="253"/>
      <c r="H988" s="252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12" customHeight="1">
      <c r="A989" s="250"/>
      <c r="B989" s="251"/>
      <c r="C989" s="251"/>
      <c r="D989" s="251"/>
      <c r="E989" s="252"/>
      <c r="F989" s="253"/>
      <c r="G989" s="253"/>
      <c r="H989" s="252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12" customHeight="1">
      <c r="A990" s="250"/>
      <c r="B990" s="251"/>
      <c r="C990" s="251"/>
      <c r="D990" s="251"/>
      <c r="E990" s="252"/>
      <c r="F990" s="253"/>
      <c r="G990" s="253"/>
      <c r="H990" s="252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12" customHeight="1">
      <c r="A991" s="250"/>
      <c r="B991" s="251"/>
      <c r="C991" s="251"/>
      <c r="D991" s="251"/>
      <c r="E991" s="252"/>
      <c r="F991" s="253"/>
      <c r="G991" s="253"/>
      <c r="H991" s="252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12" customHeight="1">
      <c r="A992" s="250"/>
      <c r="B992" s="251"/>
      <c r="C992" s="251"/>
      <c r="D992" s="251"/>
      <c r="E992" s="252"/>
      <c r="F992" s="253"/>
      <c r="G992" s="253"/>
      <c r="H992" s="252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12" customHeight="1">
      <c r="A993" s="250"/>
      <c r="B993" s="251"/>
      <c r="C993" s="251"/>
      <c r="D993" s="251"/>
      <c r="E993" s="252"/>
      <c r="F993" s="253"/>
      <c r="G993" s="253"/>
      <c r="H993" s="252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12" customHeight="1">
      <c r="A994" s="250"/>
      <c r="B994" s="251"/>
      <c r="C994" s="251"/>
      <c r="D994" s="251"/>
      <c r="E994" s="252"/>
      <c r="F994" s="253"/>
      <c r="G994" s="253"/>
      <c r="H994" s="252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</sheetData>
  <mergeCells count="2">
    <mergeCell ref="A1:H1"/>
    <mergeCell ref="A8:C8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2"/>
  <sheetViews>
    <sheetView showGridLines="0" workbookViewId="0">
      <pane ySplit="12" topLeftCell="A13" activePane="bottomLeft" state="frozen"/>
      <selection pane="bottomLeft" activeCell="B14" sqref="B14"/>
    </sheetView>
  </sheetViews>
  <sheetFormatPr baseColWidth="10" defaultColWidth="16.75" defaultRowHeight="15" customHeight="1"/>
  <cols>
    <col min="1" max="1" width="8.5" customWidth="1"/>
    <col min="2" max="2" width="19" customWidth="1"/>
    <col min="3" max="3" width="56.75" customWidth="1"/>
    <col min="4" max="4" width="6.25" customWidth="1"/>
    <col min="5" max="5" width="17.75" customWidth="1"/>
    <col min="6" max="6" width="21.25" customWidth="1"/>
    <col min="7" max="7" width="19" customWidth="1"/>
    <col min="8" max="26" width="9.25" customWidth="1"/>
  </cols>
  <sheetData>
    <row r="1" spans="1:26" ht="27.75" customHeight="1">
      <c r="A1" s="395" t="s">
        <v>675</v>
      </c>
      <c r="B1" s="375"/>
      <c r="C1" s="375"/>
      <c r="D1" s="375"/>
      <c r="E1" s="375"/>
      <c r="F1" s="375"/>
      <c r="G1" s="375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29" t="s">
        <v>137</v>
      </c>
      <c r="B2" s="134"/>
      <c r="C2" s="134"/>
      <c r="D2" s="130"/>
      <c r="E2" s="4"/>
      <c r="F2" s="130"/>
      <c r="G2" s="13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53" t="s">
        <v>1362</v>
      </c>
      <c r="B3" s="134"/>
      <c r="C3" s="134"/>
      <c r="D3" s="130"/>
      <c r="E3" s="4"/>
      <c r="F3" s="130"/>
      <c r="G3" s="130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254"/>
      <c r="B4" s="254"/>
      <c r="C4" s="255"/>
      <c r="D4" s="130"/>
      <c r="E4" s="4"/>
      <c r="F4" s="130"/>
      <c r="G4" s="130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30"/>
      <c r="B5" s="130"/>
      <c r="C5" s="130"/>
      <c r="D5" s="130"/>
      <c r="E5" s="4"/>
      <c r="F5" s="130"/>
      <c r="G5" s="130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134" t="s">
        <v>678</v>
      </c>
      <c r="B6" s="134"/>
      <c r="C6" s="134"/>
      <c r="D6" s="159"/>
      <c r="E6" s="252"/>
      <c r="F6" s="161"/>
      <c r="G6" s="161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140</v>
      </c>
      <c r="B7" s="134"/>
      <c r="C7" s="134"/>
      <c r="D7" s="159"/>
      <c r="E7" s="134" t="s">
        <v>679</v>
      </c>
      <c r="F7" s="256"/>
      <c r="G7" s="257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59"/>
      <c r="E8" s="367" t="s">
        <v>143</v>
      </c>
      <c r="F8" s="367"/>
      <c r="G8" s="367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4"/>
      <c r="F9" s="158"/>
      <c r="G9" s="158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2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258" t="s">
        <v>148</v>
      </c>
      <c r="F10" s="165" t="s">
        <v>680</v>
      </c>
      <c r="G10" s="165" t="s">
        <v>681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259" t="s">
        <v>35</v>
      </c>
      <c r="B11" s="259" t="s">
        <v>42</v>
      </c>
      <c r="C11" s="259" t="s">
        <v>48</v>
      </c>
      <c r="D11" s="259" t="s">
        <v>54</v>
      </c>
      <c r="E11" s="260" t="s">
        <v>58</v>
      </c>
      <c r="F11" s="259" t="s">
        <v>62</v>
      </c>
      <c r="G11" s="259" t="s">
        <v>65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4.5" customHeight="1">
      <c r="A12" s="158"/>
      <c r="B12" s="158"/>
      <c r="C12" s="158"/>
      <c r="D12" s="158"/>
      <c r="E12" s="4"/>
      <c r="F12" s="158"/>
      <c r="G12" s="158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30.75" customHeight="1">
      <c r="A13" s="261"/>
      <c r="B13" s="167" t="s">
        <v>36</v>
      </c>
      <c r="C13" s="167" t="s">
        <v>152</v>
      </c>
      <c r="D13" s="167"/>
      <c r="E13" s="168"/>
      <c r="F13" s="169"/>
      <c r="G13" s="169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8.5" customHeight="1">
      <c r="A14" s="262"/>
      <c r="B14" s="173" t="s">
        <v>35</v>
      </c>
      <c r="C14" s="173" t="s">
        <v>153</v>
      </c>
      <c r="D14" s="173"/>
      <c r="E14" s="174"/>
      <c r="F14" s="175"/>
      <c r="G14" s="175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263">
        <v>4</v>
      </c>
      <c r="B15" s="177" t="s">
        <v>157</v>
      </c>
      <c r="C15" s="177" t="s">
        <v>1363</v>
      </c>
      <c r="D15" s="177" t="s">
        <v>156</v>
      </c>
      <c r="E15" s="178">
        <v>5</v>
      </c>
      <c r="F15" s="179"/>
      <c r="G15" s="179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68"/>
      <c r="B16" s="269"/>
      <c r="C16" s="269" t="s">
        <v>1467</v>
      </c>
      <c r="D16" s="269"/>
      <c r="E16" s="270">
        <v>5</v>
      </c>
      <c r="F16" s="271"/>
      <c r="G16" s="271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3">
        <v>35</v>
      </c>
      <c r="B17" s="177" t="s">
        <v>157</v>
      </c>
      <c r="C17" s="177" t="s">
        <v>1364</v>
      </c>
      <c r="D17" s="177" t="s">
        <v>156</v>
      </c>
      <c r="E17" s="178">
        <v>42.335999999999999</v>
      </c>
      <c r="F17" s="179"/>
      <c r="G17" s="179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268"/>
      <c r="B18" s="269"/>
      <c r="C18" s="269" t="s">
        <v>1468</v>
      </c>
      <c r="D18" s="269"/>
      <c r="E18" s="270">
        <v>42.335999999999999</v>
      </c>
      <c r="F18" s="271"/>
      <c r="G18" s="271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63">
        <v>8</v>
      </c>
      <c r="B19" s="177" t="s">
        <v>1365</v>
      </c>
      <c r="C19" s="177" t="s">
        <v>1366</v>
      </c>
      <c r="D19" s="177" t="s">
        <v>156</v>
      </c>
      <c r="E19" s="178">
        <v>0.75</v>
      </c>
      <c r="F19" s="179"/>
      <c r="G19" s="179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68"/>
      <c r="B20" s="269"/>
      <c r="C20" s="269" t="s">
        <v>1469</v>
      </c>
      <c r="D20" s="269"/>
      <c r="E20" s="270">
        <v>0.75</v>
      </c>
      <c r="F20" s="271"/>
      <c r="G20" s="271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63">
        <v>9</v>
      </c>
      <c r="B21" s="177" t="s">
        <v>1367</v>
      </c>
      <c r="C21" s="177" t="s">
        <v>1368</v>
      </c>
      <c r="D21" s="177" t="s">
        <v>156</v>
      </c>
      <c r="E21" s="199">
        <v>40</v>
      </c>
      <c r="F21" s="179"/>
      <c r="G21" s="179"/>
      <c r="H21" s="24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68"/>
      <c r="B22" s="269"/>
      <c r="C22" s="368" t="s">
        <v>1470</v>
      </c>
      <c r="D22" s="269"/>
      <c r="E22" s="270">
        <f>5*(2*2*2)</f>
        <v>40</v>
      </c>
      <c r="F22" s="271"/>
      <c r="G22" s="271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63">
        <v>10</v>
      </c>
      <c r="B23" s="177" t="s">
        <v>1369</v>
      </c>
      <c r="C23" s="177" t="s">
        <v>1370</v>
      </c>
      <c r="D23" s="177" t="s">
        <v>156</v>
      </c>
      <c r="E23" s="178">
        <v>0.96</v>
      </c>
      <c r="F23" s="179"/>
      <c r="G23" s="179"/>
      <c r="H23" s="241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268"/>
      <c r="B24" s="269"/>
      <c r="C24" s="269" t="s">
        <v>1471</v>
      </c>
      <c r="D24" s="269"/>
      <c r="E24" s="270">
        <v>0.96</v>
      </c>
      <c r="F24" s="271"/>
      <c r="G24" s="271"/>
      <c r="H24" s="241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63">
        <v>11</v>
      </c>
      <c r="B25" s="177" t="s">
        <v>1371</v>
      </c>
      <c r="C25" s="177" t="s">
        <v>1372</v>
      </c>
      <c r="D25" s="177" t="s">
        <v>156</v>
      </c>
      <c r="E25" s="178">
        <v>21.25</v>
      </c>
      <c r="F25" s="179"/>
      <c r="G25" s="179"/>
      <c r="H25" s="241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68"/>
      <c r="B26" s="269"/>
      <c r="C26" s="269" t="s">
        <v>1472</v>
      </c>
      <c r="D26" s="269"/>
      <c r="E26" s="270">
        <v>21.25</v>
      </c>
      <c r="F26" s="271"/>
      <c r="G26" s="271"/>
      <c r="H26" s="241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63">
        <v>30</v>
      </c>
      <c r="B27" s="177" t="s">
        <v>1373</v>
      </c>
      <c r="C27" s="177" t="s">
        <v>1374</v>
      </c>
      <c r="D27" s="177" t="s">
        <v>156</v>
      </c>
      <c r="E27" s="178">
        <v>12</v>
      </c>
      <c r="F27" s="179"/>
      <c r="G27" s="179"/>
      <c r="H27" s="241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8"/>
      <c r="B28" s="269"/>
      <c r="C28" s="269" t="s">
        <v>1473</v>
      </c>
      <c r="D28" s="269"/>
      <c r="E28" s="270">
        <v>12</v>
      </c>
      <c r="F28" s="271"/>
      <c r="G28" s="271"/>
      <c r="H28" s="241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263">
        <v>36</v>
      </c>
      <c r="B29" s="177" t="s">
        <v>1375</v>
      </c>
      <c r="C29" s="177" t="s">
        <v>1376</v>
      </c>
      <c r="D29" s="177" t="s">
        <v>156</v>
      </c>
      <c r="E29" s="178">
        <v>0.54</v>
      </c>
      <c r="F29" s="179"/>
      <c r="G29" s="179"/>
      <c r="H29" s="241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268"/>
      <c r="B30" s="269"/>
      <c r="C30" s="269" t="s">
        <v>1474</v>
      </c>
      <c r="D30" s="269"/>
      <c r="E30" s="270">
        <v>0.54</v>
      </c>
      <c r="F30" s="271"/>
      <c r="G30" s="271"/>
      <c r="H30" s="241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4" customHeight="1">
      <c r="A31" s="263">
        <v>37</v>
      </c>
      <c r="B31" s="177" t="s">
        <v>1377</v>
      </c>
      <c r="C31" s="177" t="s">
        <v>1378</v>
      </c>
      <c r="D31" s="177" t="s">
        <v>156</v>
      </c>
      <c r="E31" s="178">
        <v>33.799999999999997</v>
      </c>
      <c r="F31" s="179"/>
      <c r="G31" s="179"/>
      <c r="H31" s="241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268"/>
      <c r="B32" s="269"/>
      <c r="C32" s="269" t="s">
        <v>1475</v>
      </c>
      <c r="D32" s="269"/>
      <c r="E32" s="270">
        <v>33.799999999999997</v>
      </c>
      <c r="F32" s="271"/>
      <c r="G32" s="271"/>
      <c r="H32" s="241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263">
        <v>6</v>
      </c>
      <c r="B33" s="177" t="s">
        <v>159</v>
      </c>
      <c r="C33" s="177" t="s">
        <v>1379</v>
      </c>
      <c r="D33" s="177" t="s">
        <v>156</v>
      </c>
      <c r="E33" s="178">
        <v>41.21</v>
      </c>
      <c r="F33" s="179"/>
      <c r="G33" s="179"/>
      <c r="H33" s="241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268"/>
      <c r="B34" s="269"/>
      <c r="C34" s="269" t="s">
        <v>1476</v>
      </c>
      <c r="D34" s="269"/>
      <c r="E34" s="270">
        <v>41.21</v>
      </c>
      <c r="F34" s="271"/>
      <c r="G34" s="271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263">
        <v>39</v>
      </c>
      <c r="B35" s="177" t="s">
        <v>159</v>
      </c>
      <c r="C35" s="177" t="s">
        <v>1379</v>
      </c>
      <c r="D35" s="177" t="s">
        <v>156</v>
      </c>
      <c r="E35" s="178">
        <v>59.776000000000003</v>
      </c>
      <c r="F35" s="179"/>
      <c r="G35" s="179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268"/>
      <c r="B36" s="269"/>
      <c r="C36" s="269" t="s">
        <v>1477</v>
      </c>
      <c r="D36" s="269"/>
      <c r="E36" s="270">
        <v>59.776000000000003</v>
      </c>
      <c r="F36" s="271"/>
      <c r="G36" s="271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263">
        <v>5</v>
      </c>
      <c r="B37" s="177" t="s">
        <v>1380</v>
      </c>
      <c r="C37" s="177" t="s">
        <v>1381</v>
      </c>
      <c r="D37" s="177" t="s">
        <v>156</v>
      </c>
      <c r="E37" s="178">
        <v>3.1629999999999998</v>
      </c>
      <c r="F37" s="179"/>
      <c r="G37" s="179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268"/>
      <c r="B38" s="269"/>
      <c r="C38" s="269" t="s">
        <v>1478</v>
      </c>
      <c r="D38" s="269"/>
      <c r="E38" s="270">
        <v>0.5</v>
      </c>
      <c r="F38" s="271"/>
      <c r="G38" s="271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268"/>
      <c r="B39" s="269"/>
      <c r="C39" s="269" t="s">
        <v>1479</v>
      </c>
      <c r="D39" s="269"/>
      <c r="E39" s="270">
        <v>7.4999999999999997E-2</v>
      </c>
      <c r="F39" s="271"/>
      <c r="G39" s="271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268"/>
      <c r="B40" s="269"/>
      <c r="C40" s="269" t="s">
        <v>1480</v>
      </c>
      <c r="D40" s="269"/>
      <c r="E40" s="270">
        <v>6.3E-2</v>
      </c>
      <c r="F40" s="271"/>
      <c r="G40" s="271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268"/>
      <c r="B41" s="269"/>
      <c r="C41" s="269" t="s">
        <v>1481</v>
      </c>
      <c r="D41" s="269"/>
      <c r="E41" s="270">
        <v>2.125</v>
      </c>
      <c r="F41" s="271"/>
      <c r="G41" s="271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268"/>
      <c r="B42" s="269"/>
      <c r="C42" s="269" t="s">
        <v>1482</v>
      </c>
      <c r="D42" s="269"/>
      <c r="E42" s="270">
        <v>0.4</v>
      </c>
      <c r="F42" s="271"/>
      <c r="G42" s="271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264"/>
      <c r="B43" s="265"/>
      <c r="C43" s="265" t="s">
        <v>686</v>
      </c>
      <c r="D43" s="265"/>
      <c r="E43" s="266"/>
      <c r="F43" s="267"/>
      <c r="G43" s="26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264"/>
      <c r="B44" s="265"/>
      <c r="C44" s="265" t="s">
        <v>686</v>
      </c>
      <c r="D44" s="265"/>
      <c r="E44" s="266"/>
      <c r="F44" s="267"/>
      <c r="G44" s="26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264"/>
      <c r="B45" s="265"/>
      <c r="C45" s="265" t="s">
        <v>686</v>
      </c>
      <c r="D45" s="265"/>
      <c r="E45" s="266"/>
      <c r="F45" s="267"/>
      <c r="G45" s="26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272"/>
      <c r="B46" s="273"/>
      <c r="C46" s="273" t="s">
        <v>687</v>
      </c>
      <c r="D46" s="273"/>
      <c r="E46" s="274">
        <v>3.1629999999999998</v>
      </c>
      <c r="F46" s="275"/>
      <c r="G46" s="275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263">
        <v>38</v>
      </c>
      <c r="B47" s="177" t="s">
        <v>1380</v>
      </c>
      <c r="C47" s="177" t="s">
        <v>1381</v>
      </c>
      <c r="D47" s="177" t="s">
        <v>156</v>
      </c>
      <c r="E47" s="178">
        <v>16.899999999999999</v>
      </c>
      <c r="F47" s="179"/>
      <c r="G47" s="179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268"/>
      <c r="B48" s="269"/>
      <c r="C48" s="269" t="s">
        <v>1483</v>
      </c>
      <c r="D48" s="269"/>
      <c r="E48" s="270">
        <v>16.899999999999999</v>
      </c>
      <c r="F48" s="271"/>
      <c r="G48" s="271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28.5" customHeight="1">
      <c r="A49" s="262"/>
      <c r="B49" s="173" t="s">
        <v>42</v>
      </c>
      <c r="C49" s="173" t="s">
        <v>163</v>
      </c>
      <c r="D49" s="173"/>
      <c r="E49" s="174"/>
      <c r="F49" s="175"/>
      <c r="G49" s="175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8.75" customHeight="1">
      <c r="A50" s="263">
        <v>7</v>
      </c>
      <c r="B50" s="177">
        <v>273361821</v>
      </c>
      <c r="C50" s="193" t="s">
        <v>1484</v>
      </c>
      <c r="D50" s="193" t="s">
        <v>179</v>
      </c>
      <c r="E50" s="199">
        <v>0.59599999999999997</v>
      </c>
      <c r="F50" s="179"/>
      <c r="G50" s="179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8.75" customHeight="1">
      <c r="A51" s="263"/>
      <c r="B51" s="177"/>
      <c r="C51" s="193" t="s">
        <v>1485</v>
      </c>
      <c r="D51" s="193"/>
      <c r="E51" s="178">
        <f>5*((75.4*1.58)/1000)</f>
        <v>0.59566000000000008</v>
      </c>
      <c r="F51" s="179"/>
      <c r="G51" s="179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263">
        <v>7</v>
      </c>
      <c r="B52" s="177" t="s">
        <v>1385</v>
      </c>
      <c r="C52" s="177" t="s">
        <v>1486</v>
      </c>
      <c r="D52" s="177" t="s">
        <v>156</v>
      </c>
      <c r="E52" s="178">
        <v>41.21</v>
      </c>
      <c r="F52" s="179"/>
      <c r="G52" s="179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268"/>
      <c r="B53" s="269"/>
      <c r="C53" s="269" t="s">
        <v>1467</v>
      </c>
      <c r="D53" s="269"/>
      <c r="E53" s="270">
        <v>5</v>
      </c>
      <c r="F53" s="271"/>
      <c r="G53" s="271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268"/>
      <c r="B54" s="269"/>
      <c r="C54" s="269" t="s">
        <v>1469</v>
      </c>
      <c r="D54" s="269"/>
      <c r="E54" s="270">
        <v>0.75</v>
      </c>
      <c r="F54" s="271"/>
      <c r="G54" s="271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268"/>
      <c r="B55" s="269"/>
      <c r="C55" s="269" t="s">
        <v>1487</v>
      </c>
      <c r="D55" s="269"/>
      <c r="E55" s="270">
        <v>1.25</v>
      </c>
      <c r="F55" s="271"/>
      <c r="G55" s="271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268"/>
      <c r="B56" s="269"/>
      <c r="C56" s="269" t="s">
        <v>1471</v>
      </c>
      <c r="D56" s="269"/>
      <c r="E56" s="270">
        <v>0.96</v>
      </c>
      <c r="F56" s="271"/>
      <c r="G56" s="271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268"/>
      <c r="B57" s="269"/>
      <c r="C57" s="269" t="s">
        <v>1472</v>
      </c>
      <c r="D57" s="269"/>
      <c r="E57" s="270">
        <v>21.25</v>
      </c>
      <c r="F57" s="271"/>
      <c r="G57" s="271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264"/>
      <c r="B58" s="265"/>
      <c r="C58" s="265" t="s">
        <v>686</v>
      </c>
      <c r="D58" s="265"/>
      <c r="E58" s="266"/>
      <c r="F58" s="267"/>
      <c r="G58" s="26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268"/>
      <c r="B59" s="269"/>
      <c r="C59" s="269" t="s">
        <v>1473</v>
      </c>
      <c r="D59" s="269"/>
      <c r="E59" s="270">
        <v>12</v>
      </c>
      <c r="F59" s="271"/>
      <c r="G59" s="271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264"/>
      <c r="B60" s="265"/>
      <c r="C60" s="265" t="s">
        <v>686</v>
      </c>
      <c r="D60" s="265"/>
      <c r="E60" s="266"/>
      <c r="F60" s="267"/>
      <c r="G60" s="26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264"/>
      <c r="B61" s="265"/>
      <c r="C61" s="265" t="s">
        <v>686</v>
      </c>
      <c r="D61" s="265"/>
      <c r="E61" s="266"/>
      <c r="F61" s="267"/>
      <c r="G61" s="26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264"/>
      <c r="B62" s="265"/>
      <c r="C62" s="265" t="s">
        <v>686</v>
      </c>
      <c r="D62" s="265"/>
      <c r="E62" s="266"/>
      <c r="F62" s="267"/>
      <c r="G62" s="26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272"/>
      <c r="B63" s="273"/>
      <c r="C63" s="273" t="s">
        <v>687</v>
      </c>
      <c r="D63" s="273"/>
      <c r="E63" s="274">
        <v>41.21</v>
      </c>
      <c r="F63" s="275"/>
      <c r="G63" s="275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263">
        <v>40</v>
      </c>
      <c r="B64" s="177" t="s">
        <v>1385</v>
      </c>
      <c r="C64" s="177" t="s">
        <v>1387</v>
      </c>
      <c r="D64" s="177" t="s">
        <v>156</v>
      </c>
      <c r="E64" s="178">
        <v>35.423999999999999</v>
      </c>
      <c r="F64" s="179"/>
      <c r="G64" s="179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268"/>
      <c r="B65" s="269"/>
      <c r="C65" s="269" t="s">
        <v>1488</v>
      </c>
      <c r="D65" s="269"/>
      <c r="E65" s="270">
        <v>35.423999999999999</v>
      </c>
      <c r="F65" s="271"/>
      <c r="G65" s="271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263">
        <v>41</v>
      </c>
      <c r="B66" s="177" t="s">
        <v>1388</v>
      </c>
      <c r="C66" s="177" t="s">
        <v>1389</v>
      </c>
      <c r="D66" s="177" t="s">
        <v>156</v>
      </c>
      <c r="E66" s="178">
        <v>0.54</v>
      </c>
      <c r="F66" s="179"/>
      <c r="G66" s="179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268"/>
      <c r="B67" s="269"/>
      <c r="C67" s="269" t="s">
        <v>1474</v>
      </c>
      <c r="D67" s="269"/>
      <c r="E67" s="270">
        <v>0.54</v>
      </c>
      <c r="F67" s="271"/>
      <c r="G67" s="271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24" customHeight="1">
      <c r="A68" s="263">
        <v>42</v>
      </c>
      <c r="B68" s="177" t="s">
        <v>1390</v>
      </c>
      <c r="C68" s="177" t="s">
        <v>1489</v>
      </c>
      <c r="D68" s="177" t="s">
        <v>156</v>
      </c>
      <c r="E68" s="178">
        <v>16.899999999999999</v>
      </c>
      <c r="F68" s="179"/>
      <c r="G68" s="179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268"/>
      <c r="B69" s="269"/>
      <c r="C69" s="269" t="s">
        <v>1490</v>
      </c>
      <c r="D69" s="269"/>
      <c r="E69" s="270">
        <v>16.899999999999999</v>
      </c>
      <c r="F69" s="271"/>
      <c r="G69" s="271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>
      <c r="A70" s="277">
        <v>43</v>
      </c>
      <c r="B70" s="185" t="s">
        <v>1392</v>
      </c>
      <c r="C70" s="185" t="s">
        <v>1393</v>
      </c>
      <c r="D70" s="185" t="s">
        <v>179</v>
      </c>
      <c r="E70" s="186">
        <v>33.799999999999997</v>
      </c>
      <c r="F70" s="187"/>
      <c r="G70" s="18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268"/>
      <c r="B71" s="269"/>
      <c r="C71" s="269" t="s">
        <v>1491</v>
      </c>
      <c r="D71" s="269"/>
      <c r="E71" s="270">
        <v>33.799999999999997</v>
      </c>
      <c r="F71" s="271"/>
      <c r="G71" s="271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28.5" customHeight="1">
      <c r="A72" s="262"/>
      <c r="B72" s="173" t="s">
        <v>48</v>
      </c>
      <c r="C72" s="173" t="s">
        <v>182</v>
      </c>
      <c r="D72" s="173"/>
      <c r="E72" s="174"/>
      <c r="F72" s="175"/>
      <c r="G72" s="175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263">
        <v>31</v>
      </c>
      <c r="B73" s="177" t="s">
        <v>1394</v>
      </c>
      <c r="C73" s="177" t="s">
        <v>1395</v>
      </c>
      <c r="D73" s="177" t="s">
        <v>170</v>
      </c>
      <c r="E73" s="178">
        <v>24</v>
      </c>
      <c r="F73" s="179"/>
      <c r="G73" s="179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268"/>
      <c r="B74" s="269"/>
      <c r="C74" s="269" t="s">
        <v>1492</v>
      </c>
      <c r="D74" s="269"/>
      <c r="E74" s="270">
        <v>24</v>
      </c>
      <c r="F74" s="271"/>
      <c r="G74" s="271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24" customHeight="1">
      <c r="A75" s="277">
        <v>32</v>
      </c>
      <c r="B75" s="185" t="s">
        <v>1396</v>
      </c>
      <c r="C75" s="185" t="s">
        <v>1397</v>
      </c>
      <c r="D75" s="185" t="s">
        <v>179</v>
      </c>
      <c r="E75" s="186">
        <v>0.65500000000000003</v>
      </c>
      <c r="F75" s="187"/>
      <c r="G75" s="18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268"/>
      <c r="B76" s="269"/>
      <c r="C76" s="269" t="s">
        <v>1493</v>
      </c>
      <c r="D76" s="269"/>
      <c r="E76" s="270">
        <v>0.65500000000000003</v>
      </c>
      <c r="F76" s="271"/>
      <c r="G76" s="271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24" customHeight="1">
      <c r="A77" s="263">
        <v>44</v>
      </c>
      <c r="B77" s="177" t="s">
        <v>1398</v>
      </c>
      <c r="C77" s="177" t="s">
        <v>1399</v>
      </c>
      <c r="D77" s="177" t="s">
        <v>170</v>
      </c>
      <c r="E77" s="178">
        <v>238</v>
      </c>
      <c r="F77" s="179"/>
      <c r="G77" s="179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24" customHeight="1">
      <c r="A78" s="277">
        <v>45</v>
      </c>
      <c r="B78" s="185" t="s">
        <v>1400</v>
      </c>
      <c r="C78" s="185" t="s">
        <v>1401</v>
      </c>
      <c r="D78" s="185" t="s">
        <v>170</v>
      </c>
      <c r="E78" s="186">
        <v>238</v>
      </c>
      <c r="F78" s="187"/>
      <c r="G78" s="18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24" customHeight="1">
      <c r="A79" s="263">
        <v>33</v>
      </c>
      <c r="B79" s="177" t="s">
        <v>1402</v>
      </c>
      <c r="C79" s="177" t="s">
        <v>1403</v>
      </c>
      <c r="D79" s="177" t="s">
        <v>170</v>
      </c>
      <c r="E79" s="178">
        <v>32</v>
      </c>
      <c r="F79" s="179"/>
      <c r="G79" s="179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>
      <c r="A80" s="268"/>
      <c r="B80" s="269"/>
      <c r="C80" s="269" t="s">
        <v>1494</v>
      </c>
      <c r="D80" s="269"/>
      <c r="E80" s="270">
        <v>32</v>
      </c>
      <c r="F80" s="271"/>
      <c r="G80" s="271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24" customHeight="1">
      <c r="A81" s="277">
        <v>34</v>
      </c>
      <c r="B81" s="185" t="s">
        <v>1404</v>
      </c>
      <c r="C81" s="185" t="s">
        <v>1405</v>
      </c>
      <c r="D81" s="185" t="s">
        <v>179</v>
      </c>
      <c r="E81" s="186">
        <v>2.1000000000000001E-2</v>
      </c>
      <c r="F81" s="187"/>
      <c r="G81" s="18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268"/>
      <c r="B82" s="269"/>
      <c r="C82" s="269" t="s">
        <v>1495</v>
      </c>
      <c r="D82" s="269"/>
      <c r="E82" s="270">
        <v>2.1000000000000001E-2</v>
      </c>
      <c r="F82" s="271"/>
      <c r="G82" s="271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24" customHeight="1">
      <c r="A83" s="263">
        <v>46</v>
      </c>
      <c r="B83" s="177" t="s">
        <v>1402</v>
      </c>
      <c r="C83" s="177" t="s">
        <v>1406</v>
      </c>
      <c r="D83" s="177" t="s">
        <v>170</v>
      </c>
      <c r="E83" s="178">
        <v>8</v>
      </c>
      <c r="F83" s="179"/>
      <c r="G83" s="179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34.5" customHeight="1">
      <c r="A84" s="277">
        <v>47</v>
      </c>
      <c r="B84" s="185" t="s">
        <v>1407</v>
      </c>
      <c r="C84" s="185" t="s">
        <v>1408</v>
      </c>
      <c r="D84" s="185" t="s">
        <v>170</v>
      </c>
      <c r="E84" s="186">
        <v>56</v>
      </c>
      <c r="F84" s="187"/>
      <c r="G84" s="18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24" customHeight="1">
      <c r="A85" s="263">
        <v>18</v>
      </c>
      <c r="B85" s="177" t="s">
        <v>1409</v>
      </c>
      <c r="C85" s="177" t="s">
        <v>1410</v>
      </c>
      <c r="D85" s="177" t="s">
        <v>204</v>
      </c>
      <c r="E85" s="178">
        <v>493</v>
      </c>
      <c r="F85" s="179"/>
      <c r="G85" s="179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268"/>
      <c r="B86" s="269"/>
      <c r="C86" s="269" t="s">
        <v>1496</v>
      </c>
      <c r="D86" s="269"/>
      <c r="E86" s="270">
        <v>340</v>
      </c>
      <c r="F86" s="271"/>
      <c r="G86" s="271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268"/>
      <c r="B87" s="269"/>
      <c r="C87" s="269" t="s">
        <v>1497</v>
      </c>
      <c r="D87" s="269"/>
      <c r="E87" s="270">
        <v>153</v>
      </c>
      <c r="F87" s="271"/>
      <c r="G87" s="271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264"/>
      <c r="B88" s="265"/>
      <c r="C88" s="265" t="s">
        <v>686</v>
      </c>
      <c r="D88" s="265"/>
      <c r="E88" s="266"/>
      <c r="F88" s="267"/>
      <c r="G88" s="26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264"/>
      <c r="B89" s="265"/>
      <c r="C89" s="265" t="s">
        <v>686</v>
      </c>
      <c r="D89" s="265"/>
      <c r="E89" s="266"/>
      <c r="F89" s="267"/>
      <c r="G89" s="26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264"/>
      <c r="B90" s="265"/>
      <c r="C90" s="265" t="s">
        <v>686</v>
      </c>
      <c r="D90" s="265"/>
      <c r="E90" s="266"/>
      <c r="F90" s="267"/>
      <c r="G90" s="26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264"/>
      <c r="B91" s="265"/>
      <c r="C91" s="265" t="s">
        <v>686</v>
      </c>
      <c r="D91" s="265"/>
      <c r="E91" s="266"/>
      <c r="F91" s="267"/>
      <c r="G91" s="26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264"/>
      <c r="B92" s="265"/>
      <c r="C92" s="265" t="s">
        <v>686</v>
      </c>
      <c r="D92" s="265"/>
      <c r="E92" s="266"/>
      <c r="F92" s="267"/>
      <c r="G92" s="26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264"/>
      <c r="B93" s="265"/>
      <c r="C93" s="265" t="s">
        <v>686</v>
      </c>
      <c r="D93" s="265"/>
      <c r="E93" s="266"/>
      <c r="F93" s="267"/>
      <c r="G93" s="26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264"/>
      <c r="B94" s="265"/>
      <c r="C94" s="265" t="s">
        <v>686</v>
      </c>
      <c r="D94" s="265"/>
      <c r="E94" s="266"/>
      <c r="F94" s="267"/>
      <c r="G94" s="26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264"/>
      <c r="B95" s="265"/>
      <c r="C95" s="265" t="s">
        <v>686</v>
      </c>
      <c r="D95" s="265"/>
      <c r="E95" s="266"/>
      <c r="F95" s="267"/>
      <c r="G95" s="26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264"/>
      <c r="B96" s="265"/>
      <c r="C96" s="265" t="s">
        <v>686</v>
      </c>
      <c r="D96" s="265"/>
      <c r="E96" s="266"/>
      <c r="F96" s="267"/>
      <c r="G96" s="26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272"/>
      <c r="B97" s="273"/>
      <c r="C97" s="273" t="s">
        <v>687</v>
      </c>
      <c r="D97" s="273"/>
      <c r="E97" s="274">
        <v>493</v>
      </c>
      <c r="F97" s="275"/>
      <c r="G97" s="275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277">
        <v>19</v>
      </c>
      <c r="B98" s="185" t="s">
        <v>1411</v>
      </c>
      <c r="C98" s="185" t="s">
        <v>1412</v>
      </c>
      <c r="D98" s="185" t="s">
        <v>179</v>
      </c>
      <c r="E98" s="186">
        <v>6.31</v>
      </c>
      <c r="F98" s="187"/>
      <c r="G98" s="18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278"/>
      <c r="B99" s="189"/>
      <c r="C99" s="189" t="s">
        <v>1413</v>
      </c>
      <c r="D99" s="189"/>
      <c r="E99" s="190"/>
      <c r="F99" s="192"/>
      <c r="G99" s="192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268"/>
      <c r="B100" s="269"/>
      <c r="C100" s="269" t="s">
        <v>1498</v>
      </c>
      <c r="D100" s="269"/>
      <c r="E100" s="270">
        <v>6.31</v>
      </c>
      <c r="F100" s="271"/>
      <c r="G100" s="271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263">
        <v>48</v>
      </c>
      <c r="B101" s="177" t="s">
        <v>1414</v>
      </c>
      <c r="C101" s="177" t="s">
        <v>1415</v>
      </c>
      <c r="D101" s="177" t="s">
        <v>204</v>
      </c>
      <c r="E101" s="178">
        <v>594.80499999999995</v>
      </c>
      <c r="F101" s="179"/>
      <c r="G101" s="179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24" customHeight="1">
      <c r="A102" s="277">
        <v>49</v>
      </c>
      <c r="B102" s="185" t="s">
        <v>1416</v>
      </c>
      <c r="C102" s="185" t="s">
        <v>1417</v>
      </c>
      <c r="D102" s="185" t="s">
        <v>170</v>
      </c>
      <c r="E102" s="186">
        <v>24</v>
      </c>
      <c r="F102" s="187"/>
      <c r="G102" s="18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272"/>
      <c r="B103" s="273"/>
      <c r="C103" s="273" t="s">
        <v>1499</v>
      </c>
      <c r="D103" s="273"/>
      <c r="E103" s="274">
        <v>24</v>
      </c>
      <c r="F103" s="275"/>
      <c r="G103" s="275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277">
        <v>50</v>
      </c>
      <c r="B104" s="185" t="s">
        <v>1418</v>
      </c>
      <c r="C104" s="185" t="s">
        <v>1419</v>
      </c>
      <c r="D104" s="185" t="s">
        <v>170</v>
      </c>
      <c r="E104" s="186">
        <v>24</v>
      </c>
      <c r="F104" s="187"/>
      <c r="G104" s="18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268"/>
      <c r="B105" s="269"/>
      <c r="C105" s="269" t="s">
        <v>1500</v>
      </c>
      <c r="D105" s="269"/>
      <c r="E105" s="270">
        <v>24</v>
      </c>
      <c r="F105" s="271"/>
      <c r="G105" s="271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277">
        <v>51</v>
      </c>
      <c r="B106" s="185" t="s">
        <v>955</v>
      </c>
      <c r="C106" s="185" t="s">
        <v>1420</v>
      </c>
      <c r="D106" s="185" t="s">
        <v>170</v>
      </c>
      <c r="E106" s="186">
        <v>714</v>
      </c>
      <c r="F106" s="187"/>
      <c r="G106" s="18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268"/>
      <c r="B107" s="269"/>
      <c r="C107" s="269" t="s">
        <v>1501</v>
      </c>
      <c r="D107" s="269"/>
      <c r="E107" s="270">
        <v>714</v>
      </c>
      <c r="F107" s="271"/>
      <c r="G107" s="271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28.5" customHeight="1">
      <c r="A108" s="262"/>
      <c r="B108" s="173" t="s">
        <v>44</v>
      </c>
      <c r="C108" s="173" t="s">
        <v>1421</v>
      </c>
      <c r="D108" s="173"/>
      <c r="E108" s="174"/>
      <c r="F108" s="175"/>
      <c r="G108" s="175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263">
        <v>12</v>
      </c>
      <c r="B109" s="177" t="s">
        <v>1422</v>
      </c>
      <c r="C109" s="177" t="s">
        <v>1423</v>
      </c>
      <c r="D109" s="177" t="s">
        <v>170</v>
      </c>
      <c r="E109" s="178">
        <v>6</v>
      </c>
      <c r="F109" s="179"/>
      <c r="G109" s="179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34.5" customHeight="1">
      <c r="A110" s="277">
        <v>13</v>
      </c>
      <c r="B110" s="185" t="s">
        <v>1424</v>
      </c>
      <c r="C110" s="185" t="s">
        <v>1425</v>
      </c>
      <c r="D110" s="185" t="s">
        <v>170</v>
      </c>
      <c r="E110" s="186">
        <v>6</v>
      </c>
      <c r="F110" s="187"/>
      <c r="G110" s="18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263">
        <v>2</v>
      </c>
      <c r="B111" s="177" t="s">
        <v>1426</v>
      </c>
      <c r="C111" s="177" t="s">
        <v>1427</v>
      </c>
      <c r="D111" s="177" t="s">
        <v>170</v>
      </c>
      <c r="E111" s="178">
        <v>20</v>
      </c>
      <c r="F111" s="179"/>
      <c r="G111" s="179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34.5" customHeight="1">
      <c r="A112" s="277">
        <v>3</v>
      </c>
      <c r="B112" s="185" t="s">
        <v>1428</v>
      </c>
      <c r="C112" s="185" t="s">
        <v>1429</v>
      </c>
      <c r="D112" s="185" t="s">
        <v>170</v>
      </c>
      <c r="E112" s="186">
        <v>20</v>
      </c>
      <c r="F112" s="187"/>
      <c r="G112" s="18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24" customHeight="1">
      <c r="A113" s="277">
        <v>64</v>
      </c>
      <c r="B113" s="185" t="s">
        <v>351</v>
      </c>
      <c r="C113" s="185" t="s">
        <v>1502</v>
      </c>
      <c r="D113" s="185" t="s">
        <v>170</v>
      </c>
      <c r="E113" s="186">
        <v>32</v>
      </c>
      <c r="F113" s="187"/>
      <c r="G113" s="18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24" customHeight="1">
      <c r="A114" s="277">
        <v>15</v>
      </c>
      <c r="B114" s="185" t="s">
        <v>1430</v>
      </c>
      <c r="C114" s="185" t="s">
        <v>1431</v>
      </c>
      <c r="D114" s="185" t="s">
        <v>170</v>
      </c>
      <c r="E114" s="186">
        <v>5</v>
      </c>
      <c r="F114" s="187"/>
      <c r="G114" s="18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268"/>
      <c r="B115" s="269"/>
      <c r="C115" s="269" t="s">
        <v>1503</v>
      </c>
      <c r="D115" s="269"/>
      <c r="E115" s="270">
        <v>5</v>
      </c>
      <c r="F115" s="271"/>
      <c r="G115" s="271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263">
        <v>16</v>
      </c>
      <c r="B116" s="177" t="s">
        <v>1432</v>
      </c>
      <c r="C116" s="177" t="s">
        <v>1433</v>
      </c>
      <c r="D116" s="177" t="s">
        <v>170</v>
      </c>
      <c r="E116" s="178">
        <v>80</v>
      </c>
      <c r="F116" s="179"/>
      <c r="G116" s="179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24" customHeight="1">
      <c r="A117" s="277">
        <v>17</v>
      </c>
      <c r="B117" s="185" t="s">
        <v>1434</v>
      </c>
      <c r="C117" s="185" t="s">
        <v>1435</v>
      </c>
      <c r="D117" s="185" t="s">
        <v>170</v>
      </c>
      <c r="E117" s="186">
        <v>80</v>
      </c>
      <c r="F117" s="187"/>
      <c r="G117" s="18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24" customHeight="1">
      <c r="A118" s="263">
        <v>14</v>
      </c>
      <c r="B118" s="177" t="s">
        <v>1504</v>
      </c>
      <c r="C118" s="177" t="s">
        <v>1505</v>
      </c>
      <c r="D118" s="177" t="s">
        <v>298</v>
      </c>
      <c r="E118" s="178">
        <v>1</v>
      </c>
      <c r="F118" s="179"/>
      <c r="G118" s="179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30.75" customHeight="1">
      <c r="A119" s="261"/>
      <c r="B119" s="167" t="s">
        <v>49</v>
      </c>
      <c r="C119" s="167" t="s">
        <v>438</v>
      </c>
      <c r="D119" s="167"/>
      <c r="E119" s="168"/>
      <c r="F119" s="169"/>
      <c r="G119" s="169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28.5" customHeight="1">
      <c r="A120" s="262"/>
      <c r="B120" s="173" t="s">
        <v>528</v>
      </c>
      <c r="C120" s="173" t="s">
        <v>529</v>
      </c>
      <c r="D120" s="173"/>
      <c r="E120" s="174"/>
      <c r="F120" s="175"/>
      <c r="G120" s="175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24" customHeight="1">
      <c r="A121" s="263">
        <v>53</v>
      </c>
      <c r="B121" s="177" t="s">
        <v>1436</v>
      </c>
      <c r="C121" s="177" t="s">
        <v>1437</v>
      </c>
      <c r="D121" s="177" t="s">
        <v>170</v>
      </c>
      <c r="E121" s="178">
        <v>1</v>
      </c>
      <c r="F121" s="179"/>
      <c r="G121" s="179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>
      <c r="A122" s="277">
        <v>54</v>
      </c>
      <c r="B122" s="185" t="s">
        <v>1438</v>
      </c>
      <c r="C122" s="185" t="s">
        <v>1439</v>
      </c>
      <c r="D122" s="185" t="s">
        <v>170</v>
      </c>
      <c r="E122" s="186">
        <v>1</v>
      </c>
      <c r="F122" s="187"/>
      <c r="G122" s="18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277">
        <v>55</v>
      </c>
      <c r="B123" s="185" t="s">
        <v>1440</v>
      </c>
      <c r="C123" s="185" t="s">
        <v>1441</v>
      </c>
      <c r="D123" s="185" t="s">
        <v>315</v>
      </c>
      <c r="E123" s="186">
        <v>1</v>
      </c>
      <c r="F123" s="187"/>
      <c r="G123" s="18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30.75" customHeight="1">
      <c r="A124" s="261"/>
      <c r="B124" s="167" t="s">
        <v>1348</v>
      </c>
      <c r="C124" s="167" t="s">
        <v>1442</v>
      </c>
      <c r="D124" s="167"/>
      <c r="E124" s="168"/>
      <c r="F124" s="169"/>
      <c r="G124" s="169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28.5" customHeight="1">
      <c r="A125" s="262"/>
      <c r="B125" s="173" t="s">
        <v>572</v>
      </c>
      <c r="C125" s="173" t="s">
        <v>1443</v>
      </c>
      <c r="D125" s="173"/>
      <c r="E125" s="174"/>
      <c r="F125" s="175"/>
      <c r="G125" s="175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24" customHeight="1">
      <c r="A126" s="263">
        <v>58</v>
      </c>
      <c r="B126" s="177" t="s">
        <v>1444</v>
      </c>
      <c r="C126" s="177" t="s">
        <v>1445</v>
      </c>
      <c r="D126" s="177" t="s">
        <v>204</v>
      </c>
      <c r="E126" s="178">
        <v>135.19999999999999</v>
      </c>
      <c r="F126" s="179"/>
      <c r="G126" s="179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277">
        <v>59</v>
      </c>
      <c r="B127" s="185" t="s">
        <v>1446</v>
      </c>
      <c r="C127" s="185" t="s">
        <v>1447</v>
      </c>
      <c r="D127" s="185" t="s">
        <v>204</v>
      </c>
      <c r="E127" s="186">
        <v>135.19999999999999</v>
      </c>
      <c r="F127" s="187"/>
      <c r="G127" s="18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263">
        <v>60</v>
      </c>
      <c r="B128" s="177" t="s">
        <v>1448</v>
      </c>
      <c r="C128" s="177" t="s">
        <v>1449</v>
      </c>
      <c r="D128" s="177" t="s">
        <v>204</v>
      </c>
      <c r="E128" s="178">
        <v>135.19999999999999</v>
      </c>
      <c r="F128" s="179"/>
      <c r="G128" s="179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277">
        <v>61</v>
      </c>
      <c r="B129" s="185" t="s">
        <v>1450</v>
      </c>
      <c r="C129" s="185" t="s">
        <v>1451</v>
      </c>
      <c r="D129" s="185" t="s">
        <v>204</v>
      </c>
      <c r="E129" s="186">
        <v>196.655</v>
      </c>
      <c r="F129" s="187"/>
      <c r="G129" s="18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28.5" customHeight="1">
      <c r="A130" s="262"/>
      <c r="B130" s="173" t="s">
        <v>820</v>
      </c>
      <c r="C130" s="173" t="s">
        <v>821</v>
      </c>
      <c r="D130" s="173"/>
      <c r="E130" s="174"/>
      <c r="F130" s="175"/>
      <c r="G130" s="175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263">
        <v>52</v>
      </c>
      <c r="B131" s="177" t="s">
        <v>1452</v>
      </c>
      <c r="C131" s="177" t="s">
        <v>1453</v>
      </c>
      <c r="D131" s="177" t="s">
        <v>85</v>
      </c>
      <c r="E131" s="178"/>
      <c r="F131" s="179"/>
      <c r="G131" s="179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28.5" customHeight="1">
      <c r="A132" s="262"/>
      <c r="B132" s="173" t="s">
        <v>1454</v>
      </c>
      <c r="C132" s="173" t="s">
        <v>1455</v>
      </c>
      <c r="D132" s="173"/>
      <c r="E132" s="174"/>
      <c r="F132" s="175"/>
      <c r="G132" s="175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263">
        <v>57</v>
      </c>
      <c r="B133" s="177" t="s">
        <v>1456</v>
      </c>
      <c r="C133" s="177" t="s">
        <v>1457</v>
      </c>
      <c r="D133" s="177" t="s">
        <v>174</v>
      </c>
      <c r="E133" s="178">
        <v>18</v>
      </c>
      <c r="F133" s="179"/>
      <c r="G133" s="179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263">
        <v>56</v>
      </c>
      <c r="B134" s="177" t="s">
        <v>1458</v>
      </c>
      <c r="C134" s="177" t="s">
        <v>1459</v>
      </c>
      <c r="D134" s="177" t="s">
        <v>174</v>
      </c>
      <c r="E134" s="178">
        <v>54</v>
      </c>
      <c r="F134" s="179"/>
      <c r="G134" s="179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268"/>
      <c r="B135" s="269"/>
      <c r="C135" s="269" t="s">
        <v>1506</v>
      </c>
      <c r="D135" s="269"/>
      <c r="E135" s="270">
        <v>54</v>
      </c>
      <c r="F135" s="271"/>
      <c r="G135" s="271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28.5" customHeight="1">
      <c r="A136" s="262"/>
      <c r="B136" s="173" t="s">
        <v>1358</v>
      </c>
      <c r="C136" s="173" t="s">
        <v>1460</v>
      </c>
      <c r="D136" s="173"/>
      <c r="E136" s="174"/>
      <c r="F136" s="175"/>
      <c r="G136" s="175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24" customHeight="1">
      <c r="A137" s="263">
        <v>62</v>
      </c>
      <c r="B137" s="177" t="s">
        <v>1461</v>
      </c>
      <c r="C137" s="177" t="s">
        <v>1462</v>
      </c>
      <c r="D137" s="177" t="s">
        <v>204</v>
      </c>
      <c r="E137" s="178">
        <v>135.19999999999999</v>
      </c>
      <c r="F137" s="179"/>
      <c r="G137" s="179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278"/>
      <c r="B138" s="189"/>
      <c r="C138" s="189" t="s">
        <v>1463</v>
      </c>
      <c r="D138" s="189"/>
      <c r="E138" s="190"/>
      <c r="F138" s="192"/>
      <c r="G138" s="192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268"/>
      <c r="B139" s="269"/>
      <c r="C139" s="269" t="s">
        <v>1507</v>
      </c>
      <c r="D139" s="269"/>
      <c r="E139" s="270">
        <v>135.19999999999999</v>
      </c>
      <c r="F139" s="271"/>
      <c r="G139" s="271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277">
        <v>63</v>
      </c>
      <c r="B140" s="185" t="s">
        <v>1464</v>
      </c>
      <c r="C140" s="185" t="s">
        <v>1465</v>
      </c>
      <c r="D140" s="185" t="s">
        <v>204</v>
      </c>
      <c r="E140" s="186">
        <v>135.19999999999999</v>
      </c>
      <c r="F140" s="187"/>
      <c r="G140" s="18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278"/>
      <c r="B141" s="189"/>
      <c r="C141" s="189" t="s">
        <v>1466</v>
      </c>
      <c r="D141" s="189"/>
      <c r="E141" s="190"/>
      <c r="F141" s="192"/>
      <c r="G141" s="192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268"/>
      <c r="B142" s="269"/>
      <c r="C142" s="269" t="s">
        <v>1507</v>
      </c>
      <c r="D142" s="269"/>
      <c r="E142" s="270">
        <v>135.19999999999999</v>
      </c>
      <c r="F142" s="271"/>
      <c r="G142" s="271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30.75" customHeight="1">
      <c r="A143" s="261"/>
      <c r="B143" s="167" t="s">
        <v>564</v>
      </c>
      <c r="C143" s="167" t="s">
        <v>948</v>
      </c>
      <c r="D143" s="167"/>
      <c r="E143" s="168"/>
      <c r="F143" s="169"/>
      <c r="G143" s="169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263">
        <v>21</v>
      </c>
      <c r="B144" s="177" t="s">
        <v>949</v>
      </c>
      <c r="C144" s="177" t="s">
        <v>950</v>
      </c>
      <c r="D144" s="177" t="s">
        <v>170</v>
      </c>
      <c r="E144" s="178">
        <v>24</v>
      </c>
      <c r="F144" s="179"/>
      <c r="G144" s="179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277">
        <v>22</v>
      </c>
      <c r="B145" s="185" t="s">
        <v>951</v>
      </c>
      <c r="C145" s="185" t="s">
        <v>1508</v>
      </c>
      <c r="D145" s="185" t="s">
        <v>170</v>
      </c>
      <c r="E145" s="186">
        <v>24</v>
      </c>
      <c r="F145" s="187"/>
      <c r="G145" s="18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268"/>
      <c r="B146" s="269"/>
      <c r="C146" s="269" t="s">
        <v>1509</v>
      </c>
      <c r="D146" s="269"/>
      <c r="E146" s="270">
        <v>24</v>
      </c>
      <c r="F146" s="271"/>
      <c r="G146" s="271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277">
        <v>24</v>
      </c>
      <c r="B147" s="185" t="s">
        <v>953</v>
      </c>
      <c r="C147" s="185" t="s">
        <v>1510</v>
      </c>
      <c r="D147" s="185" t="s">
        <v>174</v>
      </c>
      <c r="E147" s="186">
        <v>320</v>
      </c>
      <c r="F147" s="187"/>
      <c r="G147" s="18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268"/>
      <c r="B148" s="269"/>
      <c r="C148" s="269" t="s">
        <v>1511</v>
      </c>
      <c r="D148" s="269"/>
      <c r="E148" s="270">
        <v>320</v>
      </c>
      <c r="F148" s="271"/>
      <c r="G148" s="271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277">
        <v>28</v>
      </c>
      <c r="B149" s="185" t="s">
        <v>955</v>
      </c>
      <c r="C149" s="185" t="s">
        <v>956</v>
      </c>
      <c r="D149" s="185" t="s">
        <v>170</v>
      </c>
      <c r="E149" s="186">
        <v>714</v>
      </c>
      <c r="F149" s="187"/>
      <c r="G149" s="18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268"/>
      <c r="B150" s="269"/>
      <c r="C150" s="269" t="s">
        <v>1501</v>
      </c>
      <c r="D150" s="269"/>
      <c r="E150" s="270">
        <v>714</v>
      </c>
      <c r="F150" s="271"/>
      <c r="G150" s="271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277">
        <v>29</v>
      </c>
      <c r="B151" s="185" t="s">
        <v>957</v>
      </c>
      <c r="C151" s="185" t="s">
        <v>958</v>
      </c>
      <c r="D151" s="185" t="s">
        <v>170</v>
      </c>
      <c r="E151" s="186">
        <v>1</v>
      </c>
      <c r="F151" s="187"/>
      <c r="G151" s="18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30.75" customHeight="1">
      <c r="A152" s="284"/>
      <c r="B152" s="247"/>
      <c r="C152" s="247" t="s">
        <v>674</v>
      </c>
      <c r="D152" s="247"/>
      <c r="E152" s="248"/>
      <c r="F152" s="249"/>
      <c r="G152" s="249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285"/>
      <c r="B153" s="251"/>
      <c r="C153" s="251"/>
      <c r="D153" s="251"/>
      <c r="E153" s="252"/>
      <c r="F153" s="253"/>
      <c r="G153" s="25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285"/>
      <c r="B154" s="251"/>
      <c r="C154" s="251"/>
      <c r="D154" s="251"/>
      <c r="E154" s="252"/>
      <c r="F154" s="253"/>
      <c r="G154" s="25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285"/>
      <c r="B155" s="251"/>
      <c r="C155" s="251"/>
      <c r="D155" s="251"/>
      <c r="E155" s="252"/>
      <c r="F155" s="253"/>
      <c r="G155" s="25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285"/>
      <c r="B156" s="251"/>
      <c r="C156" s="251"/>
      <c r="D156" s="251"/>
      <c r="E156" s="252"/>
      <c r="F156" s="253"/>
      <c r="G156" s="25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285"/>
      <c r="B157" s="251"/>
      <c r="C157" s="251"/>
      <c r="D157" s="251"/>
      <c r="E157" s="252"/>
      <c r="F157" s="253"/>
      <c r="G157" s="25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285"/>
      <c r="B158" s="251"/>
      <c r="C158" s="251"/>
      <c r="D158" s="251"/>
      <c r="E158" s="252"/>
      <c r="F158" s="253"/>
      <c r="G158" s="25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285"/>
      <c r="B159" s="251"/>
      <c r="C159" s="251"/>
      <c r="D159" s="251"/>
      <c r="E159" s="252"/>
      <c r="F159" s="253"/>
      <c r="G159" s="25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285"/>
      <c r="B160" s="251"/>
      <c r="C160" s="251"/>
      <c r="D160" s="251"/>
      <c r="E160" s="252"/>
      <c r="F160" s="253"/>
      <c r="G160" s="25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285"/>
      <c r="B161" s="251"/>
      <c r="C161" s="251"/>
      <c r="D161" s="251"/>
      <c r="E161" s="252"/>
      <c r="F161" s="253"/>
      <c r="G161" s="25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285"/>
      <c r="B162" s="251"/>
      <c r="C162" s="251"/>
      <c r="D162" s="251"/>
      <c r="E162" s="252"/>
      <c r="F162" s="253"/>
      <c r="G162" s="25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285"/>
      <c r="B163" s="251"/>
      <c r="C163" s="251"/>
      <c r="D163" s="251"/>
      <c r="E163" s="252"/>
      <c r="F163" s="253"/>
      <c r="G163" s="25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285"/>
      <c r="B164" s="251"/>
      <c r="C164" s="251"/>
      <c r="D164" s="251"/>
      <c r="E164" s="252"/>
      <c r="F164" s="253"/>
      <c r="G164" s="25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285"/>
      <c r="B165" s="251"/>
      <c r="C165" s="251"/>
      <c r="D165" s="251"/>
      <c r="E165" s="252"/>
      <c r="F165" s="253"/>
      <c r="G165" s="25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285"/>
      <c r="B166" s="251"/>
      <c r="C166" s="251"/>
      <c r="D166" s="251"/>
      <c r="E166" s="252"/>
      <c r="F166" s="253"/>
      <c r="G166" s="25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285"/>
      <c r="B167" s="251"/>
      <c r="C167" s="251"/>
      <c r="D167" s="251"/>
      <c r="E167" s="252"/>
      <c r="F167" s="253"/>
      <c r="G167" s="25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285"/>
      <c r="B168" s="251"/>
      <c r="C168" s="251"/>
      <c r="D168" s="251"/>
      <c r="E168" s="252"/>
      <c r="F168" s="253"/>
      <c r="G168" s="25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285"/>
      <c r="B169" s="251"/>
      <c r="C169" s="251"/>
      <c r="D169" s="251"/>
      <c r="E169" s="252"/>
      <c r="F169" s="253"/>
      <c r="G169" s="25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285"/>
      <c r="B170" s="251"/>
      <c r="C170" s="251"/>
      <c r="D170" s="251"/>
      <c r="E170" s="252"/>
      <c r="F170" s="253"/>
      <c r="G170" s="25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285"/>
      <c r="B171" s="251"/>
      <c r="C171" s="251"/>
      <c r="D171" s="251"/>
      <c r="E171" s="252"/>
      <c r="F171" s="253"/>
      <c r="G171" s="25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285"/>
      <c r="B172" s="251"/>
      <c r="C172" s="251"/>
      <c r="D172" s="251"/>
      <c r="E172" s="252"/>
      <c r="F172" s="253"/>
      <c r="G172" s="25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285"/>
      <c r="B173" s="251"/>
      <c r="C173" s="251"/>
      <c r="D173" s="251"/>
      <c r="E173" s="252"/>
      <c r="F173" s="253"/>
      <c r="G173" s="25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285"/>
      <c r="B174" s="251"/>
      <c r="C174" s="251"/>
      <c r="D174" s="251"/>
      <c r="E174" s="252"/>
      <c r="F174" s="253"/>
      <c r="G174" s="25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285"/>
      <c r="B175" s="251"/>
      <c r="C175" s="251"/>
      <c r="D175" s="251"/>
      <c r="E175" s="252"/>
      <c r="F175" s="253"/>
      <c r="G175" s="25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285"/>
      <c r="B176" s="251"/>
      <c r="C176" s="251"/>
      <c r="D176" s="251"/>
      <c r="E176" s="252"/>
      <c r="F176" s="253"/>
      <c r="G176" s="25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285"/>
      <c r="B177" s="251"/>
      <c r="C177" s="251"/>
      <c r="D177" s="251"/>
      <c r="E177" s="252"/>
      <c r="F177" s="253"/>
      <c r="G177" s="25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285"/>
      <c r="B178" s="251"/>
      <c r="C178" s="251"/>
      <c r="D178" s="251"/>
      <c r="E178" s="252"/>
      <c r="F178" s="253"/>
      <c r="G178" s="25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285"/>
      <c r="B179" s="251"/>
      <c r="C179" s="251"/>
      <c r="D179" s="251"/>
      <c r="E179" s="252"/>
      <c r="F179" s="253"/>
      <c r="G179" s="25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285"/>
      <c r="B180" s="251"/>
      <c r="C180" s="251"/>
      <c r="D180" s="251"/>
      <c r="E180" s="252"/>
      <c r="F180" s="253"/>
      <c r="G180" s="25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285"/>
      <c r="B181" s="251"/>
      <c r="C181" s="251"/>
      <c r="D181" s="251"/>
      <c r="E181" s="252"/>
      <c r="F181" s="253"/>
      <c r="G181" s="25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285"/>
      <c r="B182" s="251"/>
      <c r="C182" s="251"/>
      <c r="D182" s="251"/>
      <c r="E182" s="252"/>
      <c r="F182" s="253"/>
      <c r="G182" s="25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285"/>
      <c r="B183" s="251"/>
      <c r="C183" s="251"/>
      <c r="D183" s="251"/>
      <c r="E183" s="252"/>
      <c r="F183" s="253"/>
      <c r="G183" s="25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285"/>
      <c r="B184" s="251"/>
      <c r="C184" s="251"/>
      <c r="D184" s="251"/>
      <c r="E184" s="252"/>
      <c r="F184" s="253"/>
      <c r="G184" s="25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285"/>
      <c r="B185" s="251"/>
      <c r="C185" s="251"/>
      <c r="D185" s="251"/>
      <c r="E185" s="252"/>
      <c r="F185" s="253"/>
      <c r="G185" s="25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285"/>
      <c r="B186" s="251"/>
      <c r="C186" s="251"/>
      <c r="D186" s="251"/>
      <c r="E186" s="252"/>
      <c r="F186" s="253"/>
      <c r="G186" s="25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285"/>
      <c r="B187" s="251"/>
      <c r="C187" s="251"/>
      <c r="D187" s="251"/>
      <c r="E187" s="252"/>
      <c r="F187" s="253"/>
      <c r="G187" s="25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285"/>
      <c r="B188" s="251"/>
      <c r="C188" s="251"/>
      <c r="D188" s="251"/>
      <c r="E188" s="252"/>
      <c r="F188" s="253"/>
      <c r="G188" s="25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285"/>
      <c r="B189" s="251"/>
      <c r="C189" s="251"/>
      <c r="D189" s="251"/>
      <c r="E189" s="252"/>
      <c r="F189" s="253"/>
      <c r="G189" s="25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285"/>
      <c r="B190" s="251"/>
      <c r="C190" s="251"/>
      <c r="D190" s="251"/>
      <c r="E190" s="252"/>
      <c r="F190" s="253"/>
      <c r="G190" s="25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285"/>
      <c r="B191" s="251"/>
      <c r="C191" s="251"/>
      <c r="D191" s="251"/>
      <c r="E191" s="252"/>
      <c r="F191" s="253"/>
      <c r="G191" s="25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285"/>
      <c r="B192" s="251"/>
      <c r="C192" s="251"/>
      <c r="D192" s="251"/>
      <c r="E192" s="252"/>
      <c r="F192" s="253"/>
      <c r="G192" s="25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285"/>
      <c r="B193" s="251"/>
      <c r="C193" s="251"/>
      <c r="D193" s="251"/>
      <c r="E193" s="252"/>
      <c r="F193" s="253"/>
      <c r="G193" s="25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285"/>
      <c r="B194" s="251"/>
      <c r="C194" s="251"/>
      <c r="D194" s="251"/>
      <c r="E194" s="252"/>
      <c r="F194" s="253"/>
      <c r="G194" s="25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285"/>
      <c r="B195" s="251"/>
      <c r="C195" s="251"/>
      <c r="D195" s="251"/>
      <c r="E195" s="252"/>
      <c r="F195" s="253"/>
      <c r="G195" s="25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285"/>
      <c r="B196" s="251"/>
      <c r="C196" s="251"/>
      <c r="D196" s="251"/>
      <c r="E196" s="252"/>
      <c r="F196" s="253"/>
      <c r="G196" s="25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285"/>
      <c r="B197" s="251"/>
      <c r="C197" s="251"/>
      <c r="D197" s="251"/>
      <c r="E197" s="252"/>
      <c r="F197" s="253"/>
      <c r="G197" s="25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285"/>
      <c r="B198" s="251"/>
      <c r="C198" s="251"/>
      <c r="D198" s="251"/>
      <c r="E198" s="252"/>
      <c r="F198" s="253"/>
      <c r="G198" s="25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285"/>
      <c r="B199" s="251"/>
      <c r="C199" s="251"/>
      <c r="D199" s="251"/>
      <c r="E199" s="252"/>
      <c r="F199" s="253"/>
      <c r="G199" s="25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285"/>
      <c r="B200" s="251"/>
      <c r="C200" s="251"/>
      <c r="D200" s="251"/>
      <c r="E200" s="252"/>
      <c r="F200" s="253"/>
      <c r="G200" s="25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285"/>
      <c r="B201" s="251"/>
      <c r="C201" s="251"/>
      <c r="D201" s="251"/>
      <c r="E201" s="252"/>
      <c r="F201" s="253"/>
      <c r="G201" s="25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285"/>
      <c r="B202" s="251"/>
      <c r="C202" s="251"/>
      <c r="D202" s="251"/>
      <c r="E202" s="252"/>
      <c r="F202" s="253"/>
      <c r="G202" s="25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285"/>
      <c r="B203" s="251"/>
      <c r="C203" s="251"/>
      <c r="D203" s="251"/>
      <c r="E203" s="252"/>
      <c r="F203" s="253"/>
      <c r="G203" s="25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285"/>
      <c r="B204" s="251"/>
      <c r="C204" s="251"/>
      <c r="D204" s="251"/>
      <c r="E204" s="252"/>
      <c r="F204" s="253"/>
      <c r="G204" s="25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285"/>
      <c r="B205" s="251"/>
      <c r="C205" s="251"/>
      <c r="D205" s="251"/>
      <c r="E205" s="252"/>
      <c r="F205" s="253"/>
      <c r="G205" s="25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285"/>
      <c r="B206" s="251"/>
      <c r="C206" s="251"/>
      <c r="D206" s="251"/>
      <c r="E206" s="252"/>
      <c r="F206" s="253"/>
      <c r="G206" s="25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285"/>
      <c r="B207" s="251"/>
      <c r="C207" s="251"/>
      <c r="D207" s="251"/>
      <c r="E207" s="252"/>
      <c r="F207" s="253"/>
      <c r="G207" s="25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285"/>
      <c r="B208" s="251"/>
      <c r="C208" s="251"/>
      <c r="D208" s="251"/>
      <c r="E208" s="252"/>
      <c r="F208" s="253"/>
      <c r="G208" s="25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285"/>
      <c r="B209" s="251"/>
      <c r="C209" s="251"/>
      <c r="D209" s="251"/>
      <c r="E209" s="252"/>
      <c r="F209" s="253"/>
      <c r="G209" s="25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285"/>
      <c r="B210" s="251"/>
      <c r="C210" s="251"/>
      <c r="D210" s="251"/>
      <c r="E210" s="252"/>
      <c r="F210" s="253"/>
      <c r="G210" s="25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285"/>
      <c r="B211" s="251"/>
      <c r="C211" s="251"/>
      <c r="D211" s="251"/>
      <c r="E211" s="252"/>
      <c r="F211" s="253"/>
      <c r="G211" s="25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285"/>
      <c r="B212" s="251"/>
      <c r="C212" s="251"/>
      <c r="D212" s="251"/>
      <c r="E212" s="252"/>
      <c r="F212" s="253"/>
      <c r="G212" s="25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285"/>
      <c r="B213" s="251"/>
      <c r="C213" s="251"/>
      <c r="D213" s="251"/>
      <c r="E213" s="252"/>
      <c r="F213" s="253"/>
      <c r="G213" s="25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285"/>
      <c r="B214" s="251"/>
      <c r="C214" s="251"/>
      <c r="D214" s="251"/>
      <c r="E214" s="252"/>
      <c r="F214" s="253"/>
      <c r="G214" s="25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285"/>
      <c r="B215" s="251"/>
      <c r="C215" s="251"/>
      <c r="D215" s="251"/>
      <c r="E215" s="252"/>
      <c r="F215" s="253"/>
      <c r="G215" s="25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285"/>
      <c r="B216" s="251"/>
      <c r="C216" s="251"/>
      <c r="D216" s="251"/>
      <c r="E216" s="252"/>
      <c r="F216" s="253"/>
      <c r="G216" s="25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285"/>
      <c r="B217" s="251"/>
      <c r="C217" s="251"/>
      <c r="D217" s="251"/>
      <c r="E217" s="252"/>
      <c r="F217" s="253"/>
      <c r="G217" s="25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285"/>
      <c r="B218" s="251"/>
      <c r="C218" s="251"/>
      <c r="D218" s="251"/>
      <c r="E218" s="252"/>
      <c r="F218" s="253"/>
      <c r="G218" s="25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285"/>
      <c r="B219" s="251"/>
      <c r="C219" s="251"/>
      <c r="D219" s="251"/>
      <c r="E219" s="252"/>
      <c r="F219" s="253"/>
      <c r="G219" s="25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285"/>
      <c r="B220" s="251"/>
      <c r="C220" s="251"/>
      <c r="D220" s="251"/>
      <c r="E220" s="252"/>
      <c r="F220" s="253"/>
      <c r="G220" s="25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285"/>
      <c r="B221" s="251"/>
      <c r="C221" s="251"/>
      <c r="D221" s="251"/>
      <c r="E221" s="252"/>
      <c r="F221" s="253"/>
      <c r="G221" s="25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285"/>
      <c r="B222" s="251"/>
      <c r="C222" s="251"/>
      <c r="D222" s="251"/>
      <c r="E222" s="252"/>
      <c r="F222" s="253"/>
      <c r="G222" s="25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285"/>
      <c r="B223" s="251"/>
      <c r="C223" s="251"/>
      <c r="D223" s="251"/>
      <c r="E223" s="252"/>
      <c r="F223" s="253"/>
      <c r="G223" s="25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285"/>
      <c r="B224" s="251"/>
      <c r="C224" s="251"/>
      <c r="D224" s="251"/>
      <c r="E224" s="252"/>
      <c r="F224" s="253"/>
      <c r="G224" s="25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285"/>
      <c r="B225" s="251"/>
      <c r="C225" s="251"/>
      <c r="D225" s="251"/>
      <c r="E225" s="252"/>
      <c r="F225" s="253"/>
      <c r="G225" s="25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285"/>
      <c r="B226" s="251"/>
      <c r="C226" s="251"/>
      <c r="D226" s="251"/>
      <c r="E226" s="252"/>
      <c r="F226" s="253"/>
      <c r="G226" s="25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285"/>
      <c r="B227" s="251"/>
      <c r="C227" s="251"/>
      <c r="D227" s="251"/>
      <c r="E227" s="252"/>
      <c r="F227" s="253"/>
      <c r="G227" s="25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285"/>
      <c r="B228" s="251"/>
      <c r="C228" s="251"/>
      <c r="D228" s="251"/>
      <c r="E228" s="252"/>
      <c r="F228" s="253"/>
      <c r="G228" s="25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285"/>
      <c r="B229" s="251"/>
      <c r="C229" s="251"/>
      <c r="D229" s="251"/>
      <c r="E229" s="252"/>
      <c r="F229" s="253"/>
      <c r="G229" s="25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285"/>
      <c r="B230" s="251"/>
      <c r="C230" s="251"/>
      <c r="D230" s="251"/>
      <c r="E230" s="252"/>
      <c r="F230" s="253"/>
      <c r="G230" s="25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285"/>
      <c r="B231" s="251"/>
      <c r="C231" s="251"/>
      <c r="D231" s="251"/>
      <c r="E231" s="252"/>
      <c r="F231" s="253"/>
      <c r="G231" s="253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285"/>
      <c r="B232" s="251"/>
      <c r="C232" s="251"/>
      <c r="D232" s="251"/>
      <c r="E232" s="252"/>
      <c r="F232" s="253"/>
      <c r="G232" s="253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285"/>
      <c r="B233" s="251"/>
      <c r="C233" s="251"/>
      <c r="D233" s="251"/>
      <c r="E233" s="252"/>
      <c r="F233" s="253"/>
      <c r="G233" s="253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285"/>
      <c r="B234" s="251"/>
      <c r="C234" s="251"/>
      <c r="D234" s="251"/>
      <c r="E234" s="252"/>
      <c r="F234" s="253"/>
      <c r="G234" s="253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285"/>
      <c r="B235" s="251"/>
      <c r="C235" s="251"/>
      <c r="D235" s="251"/>
      <c r="E235" s="252"/>
      <c r="F235" s="253"/>
      <c r="G235" s="253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285"/>
      <c r="B236" s="251"/>
      <c r="C236" s="251"/>
      <c r="D236" s="251"/>
      <c r="E236" s="252"/>
      <c r="F236" s="253"/>
      <c r="G236" s="253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285"/>
      <c r="B237" s="251"/>
      <c r="C237" s="251"/>
      <c r="D237" s="251"/>
      <c r="E237" s="252"/>
      <c r="F237" s="253"/>
      <c r="G237" s="253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285"/>
      <c r="B238" s="251"/>
      <c r="C238" s="251"/>
      <c r="D238" s="251"/>
      <c r="E238" s="252"/>
      <c r="F238" s="253"/>
      <c r="G238" s="253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285"/>
      <c r="B239" s="251"/>
      <c r="C239" s="251"/>
      <c r="D239" s="251"/>
      <c r="E239" s="252"/>
      <c r="F239" s="253"/>
      <c r="G239" s="253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285"/>
      <c r="B240" s="251"/>
      <c r="C240" s="251"/>
      <c r="D240" s="251"/>
      <c r="E240" s="252"/>
      <c r="F240" s="253"/>
      <c r="G240" s="253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285"/>
      <c r="B241" s="251"/>
      <c r="C241" s="251"/>
      <c r="D241" s="251"/>
      <c r="E241" s="252"/>
      <c r="F241" s="253"/>
      <c r="G241" s="253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285"/>
      <c r="B242" s="251"/>
      <c r="C242" s="251"/>
      <c r="D242" s="251"/>
      <c r="E242" s="252"/>
      <c r="F242" s="253"/>
      <c r="G242" s="253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285"/>
      <c r="B243" s="251"/>
      <c r="C243" s="251"/>
      <c r="D243" s="251"/>
      <c r="E243" s="252"/>
      <c r="F243" s="253"/>
      <c r="G243" s="253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285"/>
      <c r="B244" s="251"/>
      <c r="C244" s="251"/>
      <c r="D244" s="251"/>
      <c r="E244" s="252"/>
      <c r="F244" s="253"/>
      <c r="G244" s="253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285"/>
      <c r="B245" s="251"/>
      <c r="C245" s="251"/>
      <c r="D245" s="251"/>
      <c r="E245" s="252"/>
      <c r="F245" s="253"/>
      <c r="G245" s="253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285"/>
      <c r="B246" s="251"/>
      <c r="C246" s="251"/>
      <c r="D246" s="251"/>
      <c r="E246" s="252"/>
      <c r="F246" s="253"/>
      <c r="G246" s="253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285"/>
      <c r="B247" s="251"/>
      <c r="C247" s="251"/>
      <c r="D247" s="251"/>
      <c r="E247" s="252"/>
      <c r="F247" s="253"/>
      <c r="G247" s="253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285"/>
      <c r="B248" s="251"/>
      <c r="C248" s="251"/>
      <c r="D248" s="251"/>
      <c r="E248" s="252"/>
      <c r="F248" s="253"/>
      <c r="G248" s="253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285"/>
      <c r="B249" s="251"/>
      <c r="C249" s="251"/>
      <c r="D249" s="251"/>
      <c r="E249" s="252"/>
      <c r="F249" s="253"/>
      <c r="G249" s="253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285"/>
      <c r="B250" s="251"/>
      <c r="C250" s="251"/>
      <c r="D250" s="251"/>
      <c r="E250" s="252"/>
      <c r="F250" s="253"/>
      <c r="G250" s="253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285"/>
      <c r="B251" s="251"/>
      <c r="C251" s="251"/>
      <c r="D251" s="251"/>
      <c r="E251" s="252"/>
      <c r="F251" s="253"/>
      <c r="G251" s="253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285"/>
      <c r="B252" s="251"/>
      <c r="C252" s="251"/>
      <c r="D252" s="251"/>
      <c r="E252" s="252"/>
      <c r="F252" s="253"/>
      <c r="G252" s="253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285"/>
      <c r="B253" s="251"/>
      <c r="C253" s="251"/>
      <c r="D253" s="251"/>
      <c r="E253" s="252"/>
      <c r="F253" s="253"/>
      <c r="G253" s="253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285"/>
      <c r="B254" s="251"/>
      <c r="C254" s="251"/>
      <c r="D254" s="251"/>
      <c r="E254" s="252"/>
      <c r="F254" s="253"/>
      <c r="G254" s="253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285"/>
      <c r="B255" s="251"/>
      <c r="C255" s="251"/>
      <c r="D255" s="251"/>
      <c r="E255" s="252"/>
      <c r="F255" s="253"/>
      <c r="G255" s="253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285"/>
      <c r="B256" s="251"/>
      <c r="C256" s="251"/>
      <c r="D256" s="251"/>
      <c r="E256" s="252"/>
      <c r="F256" s="253"/>
      <c r="G256" s="253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285"/>
      <c r="B257" s="251"/>
      <c r="C257" s="251"/>
      <c r="D257" s="251"/>
      <c r="E257" s="252"/>
      <c r="F257" s="253"/>
      <c r="G257" s="253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285"/>
      <c r="B258" s="251"/>
      <c r="C258" s="251"/>
      <c r="D258" s="251"/>
      <c r="E258" s="252"/>
      <c r="F258" s="253"/>
      <c r="G258" s="253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285"/>
      <c r="B259" s="251"/>
      <c r="C259" s="251"/>
      <c r="D259" s="251"/>
      <c r="E259" s="252"/>
      <c r="F259" s="253"/>
      <c r="G259" s="253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285"/>
      <c r="B260" s="251"/>
      <c r="C260" s="251"/>
      <c r="D260" s="251"/>
      <c r="E260" s="252"/>
      <c r="F260" s="253"/>
      <c r="G260" s="253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285"/>
      <c r="B261" s="251"/>
      <c r="C261" s="251"/>
      <c r="D261" s="251"/>
      <c r="E261" s="252"/>
      <c r="F261" s="253"/>
      <c r="G261" s="253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285"/>
      <c r="B262" s="251"/>
      <c r="C262" s="251"/>
      <c r="D262" s="251"/>
      <c r="E262" s="252"/>
      <c r="F262" s="253"/>
      <c r="G262" s="253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285"/>
      <c r="B263" s="251"/>
      <c r="C263" s="251"/>
      <c r="D263" s="251"/>
      <c r="E263" s="252"/>
      <c r="F263" s="253"/>
      <c r="G263" s="253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285"/>
      <c r="B264" s="251"/>
      <c r="C264" s="251"/>
      <c r="D264" s="251"/>
      <c r="E264" s="252"/>
      <c r="F264" s="253"/>
      <c r="G264" s="253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285"/>
      <c r="B265" s="251"/>
      <c r="C265" s="251"/>
      <c r="D265" s="251"/>
      <c r="E265" s="252"/>
      <c r="F265" s="253"/>
      <c r="G265" s="253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285"/>
      <c r="B266" s="251"/>
      <c r="C266" s="251"/>
      <c r="D266" s="251"/>
      <c r="E266" s="252"/>
      <c r="F266" s="253"/>
      <c r="G266" s="253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285"/>
      <c r="B267" s="251"/>
      <c r="C267" s="251"/>
      <c r="D267" s="251"/>
      <c r="E267" s="252"/>
      <c r="F267" s="253"/>
      <c r="G267" s="253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285"/>
      <c r="B268" s="251"/>
      <c r="C268" s="251"/>
      <c r="D268" s="251"/>
      <c r="E268" s="252"/>
      <c r="F268" s="253"/>
      <c r="G268" s="253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285"/>
      <c r="B269" s="251"/>
      <c r="C269" s="251"/>
      <c r="D269" s="251"/>
      <c r="E269" s="252"/>
      <c r="F269" s="253"/>
      <c r="G269" s="253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285"/>
      <c r="B270" s="251"/>
      <c r="C270" s="251"/>
      <c r="D270" s="251"/>
      <c r="E270" s="252"/>
      <c r="F270" s="253"/>
      <c r="G270" s="253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285"/>
      <c r="B271" s="251"/>
      <c r="C271" s="251"/>
      <c r="D271" s="251"/>
      <c r="E271" s="252"/>
      <c r="F271" s="253"/>
      <c r="G271" s="253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285"/>
      <c r="B272" s="251"/>
      <c r="C272" s="251"/>
      <c r="D272" s="251"/>
      <c r="E272" s="252"/>
      <c r="F272" s="253"/>
      <c r="G272" s="253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285"/>
      <c r="B273" s="251"/>
      <c r="C273" s="251"/>
      <c r="D273" s="251"/>
      <c r="E273" s="252"/>
      <c r="F273" s="253"/>
      <c r="G273" s="253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285"/>
      <c r="B274" s="251"/>
      <c r="C274" s="251"/>
      <c r="D274" s="251"/>
      <c r="E274" s="252"/>
      <c r="F274" s="253"/>
      <c r="G274" s="253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285"/>
      <c r="B275" s="251"/>
      <c r="C275" s="251"/>
      <c r="D275" s="251"/>
      <c r="E275" s="252"/>
      <c r="F275" s="253"/>
      <c r="G275" s="253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285"/>
      <c r="B276" s="251"/>
      <c r="C276" s="251"/>
      <c r="D276" s="251"/>
      <c r="E276" s="252"/>
      <c r="F276" s="253"/>
      <c r="G276" s="253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285"/>
      <c r="B277" s="251"/>
      <c r="C277" s="251"/>
      <c r="D277" s="251"/>
      <c r="E277" s="252"/>
      <c r="F277" s="253"/>
      <c r="G277" s="253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285"/>
      <c r="B278" s="251"/>
      <c r="C278" s="251"/>
      <c r="D278" s="251"/>
      <c r="E278" s="252"/>
      <c r="F278" s="253"/>
      <c r="G278" s="253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285"/>
      <c r="B279" s="251"/>
      <c r="C279" s="251"/>
      <c r="D279" s="251"/>
      <c r="E279" s="252"/>
      <c r="F279" s="253"/>
      <c r="G279" s="253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285"/>
      <c r="B280" s="251"/>
      <c r="C280" s="251"/>
      <c r="D280" s="251"/>
      <c r="E280" s="252"/>
      <c r="F280" s="253"/>
      <c r="G280" s="253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285"/>
      <c r="B281" s="251"/>
      <c r="C281" s="251"/>
      <c r="D281" s="251"/>
      <c r="E281" s="252"/>
      <c r="F281" s="253"/>
      <c r="G281" s="253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285"/>
      <c r="B282" s="251"/>
      <c r="C282" s="251"/>
      <c r="D282" s="251"/>
      <c r="E282" s="252"/>
      <c r="F282" s="253"/>
      <c r="G282" s="253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285"/>
      <c r="B283" s="251"/>
      <c r="C283" s="251"/>
      <c r="D283" s="251"/>
      <c r="E283" s="252"/>
      <c r="F283" s="253"/>
      <c r="G283" s="253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285"/>
      <c r="B284" s="251"/>
      <c r="C284" s="251"/>
      <c r="D284" s="251"/>
      <c r="E284" s="252"/>
      <c r="F284" s="253"/>
      <c r="G284" s="253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285"/>
      <c r="B285" s="251"/>
      <c r="C285" s="251"/>
      <c r="D285" s="251"/>
      <c r="E285" s="252"/>
      <c r="F285" s="253"/>
      <c r="G285" s="253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285"/>
      <c r="B286" s="251"/>
      <c r="C286" s="251"/>
      <c r="D286" s="251"/>
      <c r="E286" s="252"/>
      <c r="F286" s="253"/>
      <c r="G286" s="253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285"/>
      <c r="B287" s="251"/>
      <c r="C287" s="251"/>
      <c r="D287" s="251"/>
      <c r="E287" s="252"/>
      <c r="F287" s="253"/>
      <c r="G287" s="253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285"/>
      <c r="B288" s="251"/>
      <c r="C288" s="251"/>
      <c r="D288" s="251"/>
      <c r="E288" s="252"/>
      <c r="F288" s="253"/>
      <c r="G288" s="253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285"/>
      <c r="B289" s="251"/>
      <c r="C289" s="251"/>
      <c r="D289" s="251"/>
      <c r="E289" s="252"/>
      <c r="F289" s="253"/>
      <c r="G289" s="253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285"/>
      <c r="B290" s="251"/>
      <c r="C290" s="251"/>
      <c r="D290" s="251"/>
      <c r="E290" s="252"/>
      <c r="F290" s="253"/>
      <c r="G290" s="253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285"/>
      <c r="B291" s="251"/>
      <c r="C291" s="251"/>
      <c r="D291" s="251"/>
      <c r="E291" s="252"/>
      <c r="F291" s="253"/>
      <c r="G291" s="253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285"/>
      <c r="B292" s="251"/>
      <c r="C292" s="251"/>
      <c r="D292" s="251"/>
      <c r="E292" s="252"/>
      <c r="F292" s="253"/>
      <c r="G292" s="253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285"/>
      <c r="B293" s="251"/>
      <c r="C293" s="251"/>
      <c r="D293" s="251"/>
      <c r="E293" s="252"/>
      <c r="F293" s="253"/>
      <c r="G293" s="253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285"/>
      <c r="B294" s="251"/>
      <c r="C294" s="251"/>
      <c r="D294" s="251"/>
      <c r="E294" s="252"/>
      <c r="F294" s="253"/>
      <c r="G294" s="253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285"/>
      <c r="B295" s="251"/>
      <c r="C295" s="251"/>
      <c r="D295" s="251"/>
      <c r="E295" s="252"/>
      <c r="F295" s="253"/>
      <c r="G295" s="253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285"/>
      <c r="B296" s="251"/>
      <c r="C296" s="251"/>
      <c r="D296" s="251"/>
      <c r="E296" s="252"/>
      <c r="F296" s="253"/>
      <c r="G296" s="253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285"/>
      <c r="B297" s="251"/>
      <c r="C297" s="251"/>
      <c r="D297" s="251"/>
      <c r="E297" s="252"/>
      <c r="F297" s="253"/>
      <c r="G297" s="253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285"/>
      <c r="B298" s="251"/>
      <c r="C298" s="251"/>
      <c r="D298" s="251"/>
      <c r="E298" s="252"/>
      <c r="F298" s="253"/>
      <c r="G298" s="253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285"/>
      <c r="B299" s="251"/>
      <c r="C299" s="251"/>
      <c r="D299" s="251"/>
      <c r="E299" s="252"/>
      <c r="F299" s="253"/>
      <c r="G299" s="253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285"/>
      <c r="B300" s="251"/>
      <c r="C300" s="251"/>
      <c r="D300" s="251"/>
      <c r="E300" s="252"/>
      <c r="F300" s="253"/>
      <c r="G300" s="253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285"/>
      <c r="B301" s="251"/>
      <c r="C301" s="251"/>
      <c r="D301" s="251"/>
      <c r="E301" s="252"/>
      <c r="F301" s="253"/>
      <c r="G301" s="253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285"/>
      <c r="B302" s="251"/>
      <c r="C302" s="251"/>
      <c r="D302" s="251"/>
      <c r="E302" s="252"/>
      <c r="F302" s="253"/>
      <c r="G302" s="253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285"/>
      <c r="B303" s="251"/>
      <c r="C303" s="251"/>
      <c r="D303" s="251"/>
      <c r="E303" s="252"/>
      <c r="F303" s="253"/>
      <c r="G303" s="253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285"/>
      <c r="B304" s="251"/>
      <c r="C304" s="251"/>
      <c r="D304" s="251"/>
      <c r="E304" s="252"/>
      <c r="F304" s="253"/>
      <c r="G304" s="253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285"/>
      <c r="B305" s="251"/>
      <c r="C305" s="251"/>
      <c r="D305" s="251"/>
      <c r="E305" s="252"/>
      <c r="F305" s="253"/>
      <c r="G305" s="253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285"/>
      <c r="B306" s="251"/>
      <c r="C306" s="251"/>
      <c r="D306" s="251"/>
      <c r="E306" s="252"/>
      <c r="F306" s="253"/>
      <c r="G306" s="253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285"/>
      <c r="B307" s="251"/>
      <c r="C307" s="251"/>
      <c r="D307" s="251"/>
      <c r="E307" s="252"/>
      <c r="F307" s="253"/>
      <c r="G307" s="253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285"/>
      <c r="B308" s="251"/>
      <c r="C308" s="251"/>
      <c r="D308" s="251"/>
      <c r="E308" s="252"/>
      <c r="F308" s="253"/>
      <c r="G308" s="253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285"/>
      <c r="B309" s="251"/>
      <c r="C309" s="251"/>
      <c r="D309" s="251"/>
      <c r="E309" s="252"/>
      <c r="F309" s="253"/>
      <c r="G309" s="253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285"/>
      <c r="B310" s="251"/>
      <c r="C310" s="251"/>
      <c r="D310" s="251"/>
      <c r="E310" s="252"/>
      <c r="F310" s="253"/>
      <c r="G310" s="253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285"/>
      <c r="B311" s="251"/>
      <c r="C311" s="251"/>
      <c r="D311" s="251"/>
      <c r="E311" s="252"/>
      <c r="F311" s="253"/>
      <c r="G311" s="253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285"/>
      <c r="B312" s="251"/>
      <c r="C312" s="251"/>
      <c r="D312" s="251"/>
      <c r="E312" s="252"/>
      <c r="F312" s="253"/>
      <c r="G312" s="253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285"/>
      <c r="B313" s="251"/>
      <c r="C313" s="251"/>
      <c r="D313" s="251"/>
      <c r="E313" s="252"/>
      <c r="F313" s="253"/>
      <c r="G313" s="253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285"/>
      <c r="B314" s="251"/>
      <c r="C314" s="251"/>
      <c r="D314" s="251"/>
      <c r="E314" s="252"/>
      <c r="F314" s="253"/>
      <c r="G314" s="253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285"/>
      <c r="B315" s="251"/>
      <c r="C315" s="251"/>
      <c r="D315" s="251"/>
      <c r="E315" s="252"/>
      <c r="F315" s="253"/>
      <c r="G315" s="253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285"/>
      <c r="B316" s="251"/>
      <c r="C316" s="251"/>
      <c r="D316" s="251"/>
      <c r="E316" s="252"/>
      <c r="F316" s="253"/>
      <c r="G316" s="253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285"/>
      <c r="B317" s="251"/>
      <c r="C317" s="251"/>
      <c r="D317" s="251"/>
      <c r="E317" s="252"/>
      <c r="F317" s="253"/>
      <c r="G317" s="253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285"/>
      <c r="B318" s="251"/>
      <c r="C318" s="251"/>
      <c r="D318" s="251"/>
      <c r="E318" s="252"/>
      <c r="F318" s="253"/>
      <c r="G318" s="253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285"/>
      <c r="B319" s="251"/>
      <c r="C319" s="251"/>
      <c r="D319" s="251"/>
      <c r="E319" s="252"/>
      <c r="F319" s="253"/>
      <c r="G319" s="253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285"/>
      <c r="B320" s="251"/>
      <c r="C320" s="251"/>
      <c r="D320" s="251"/>
      <c r="E320" s="252"/>
      <c r="F320" s="253"/>
      <c r="G320" s="253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285"/>
      <c r="B321" s="251"/>
      <c r="C321" s="251"/>
      <c r="D321" s="251"/>
      <c r="E321" s="252"/>
      <c r="F321" s="253"/>
      <c r="G321" s="253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285"/>
      <c r="B322" s="251"/>
      <c r="C322" s="251"/>
      <c r="D322" s="251"/>
      <c r="E322" s="252"/>
      <c r="F322" s="253"/>
      <c r="G322" s="253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285"/>
      <c r="B323" s="251"/>
      <c r="C323" s="251"/>
      <c r="D323" s="251"/>
      <c r="E323" s="252"/>
      <c r="F323" s="253"/>
      <c r="G323" s="253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285"/>
      <c r="B324" s="251"/>
      <c r="C324" s="251"/>
      <c r="D324" s="251"/>
      <c r="E324" s="252"/>
      <c r="F324" s="253"/>
      <c r="G324" s="253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285"/>
      <c r="B325" s="251"/>
      <c r="C325" s="251"/>
      <c r="D325" s="251"/>
      <c r="E325" s="252"/>
      <c r="F325" s="253"/>
      <c r="G325" s="253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285"/>
      <c r="B326" s="251"/>
      <c r="C326" s="251"/>
      <c r="D326" s="251"/>
      <c r="E326" s="252"/>
      <c r="F326" s="253"/>
      <c r="G326" s="253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285"/>
      <c r="B327" s="251"/>
      <c r="C327" s="251"/>
      <c r="D327" s="251"/>
      <c r="E327" s="252"/>
      <c r="F327" s="253"/>
      <c r="G327" s="253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285"/>
      <c r="B328" s="251"/>
      <c r="C328" s="251"/>
      <c r="D328" s="251"/>
      <c r="E328" s="252"/>
      <c r="F328" s="253"/>
      <c r="G328" s="25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285"/>
      <c r="B329" s="251"/>
      <c r="C329" s="251"/>
      <c r="D329" s="251"/>
      <c r="E329" s="252"/>
      <c r="F329" s="253"/>
      <c r="G329" s="25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285"/>
      <c r="B330" s="251"/>
      <c r="C330" s="251"/>
      <c r="D330" s="251"/>
      <c r="E330" s="252"/>
      <c r="F330" s="253"/>
      <c r="G330" s="25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285"/>
      <c r="B331" s="251"/>
      <c r="C331" s="251"/>
      <c r="D331" s="251"/>
      <c r="E331" s="252"/>
      <c r="F331" s="253"/>
      <c r="G331" s="25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285"/>
      <c r="B332" s="251"/>
      <c r="C332" s="251"/>
      <c r="D332" s="251"/>
      <c r="E332" s="252"/>
      <c r="F332" s="253"/>
      <c r="G332" s="25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285"/>
      <c r="B333" s="251"/>
      <c r="C333" s="251"/>
      <c r="D333" s="251"/>
      <c r="E333" s="252"/>
      <c r="F333" s="253"/>
      <c r="G333" s="25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285"/>
      <c r="B334" s="251"/>
      <c r="C334" s="251"/>
      <c r="D334" s="251"/>
      <c r="E334" s="252"/>
      <c r="F334" s="253"/>
      <c r="G334" s="25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285"/>
      <c r="B335" s="251"/>
      <c r="C335" s="251"/>
      <c r="D335" s="251"/>
      <c r="E335" s="252"/>
      <c r="F335" s="253"/>
      <c r="G335" s="25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285"/>
      <c r="B336" s="251"/>
      <c r="C336" s="251"/>
      <c r="D336" s="251"/>
      <c r="E336" s="252"/>
      <c r="F336" s="253"/>
      <c r="G336" s="25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285"/>
      <c r="B337" s="251"/>
      <c r="C337" s="251"/>
      <c r="D337" s="251"/>
      <c r="E337" s="252"/>
      <c r="F337" s="253"/>
      <c r="G337" s="25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285"/>
      <c r="B338" s="251"/>
      <c r="C338" s="251"/>
      <c r="D338" s="251"/>
      <c r="E338" s="252"/>
      <c r="F338" s="253"/>
      <c r="G338" s="25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285"/>
      <c r="B339" s="251"/>
      <c r="C339" s="251"/>
      <c r="D339" s="251"/>
      <c r="E339" s="252"/>
      <c r="F339" s="253"/>
      <c r="G339" s="25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285"/>
      <c r="B340" s="251"/>
      <c r="C340" s="251"/>
      <c r="D340" s="251"/>
      <c r="E340" s="252"/>
      <c r="F340" s="253"/>
      <c r="G340" s="25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285"/>
      <c r="B341" s="251"/>
      <c r="C341" s="251"/>
      <c r="D341" s="251"/>
      <c r="E341" s="252"/>
      <c r="F341" s="253"/>
      <c r="G341" s="25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285"/>
      <c r="B342" s="251"/>
      <c r="C342" s="251"/>
      <c r="D342" s="251"/>
      <c r="E342" s="252"/>
      <c r="F342" s="253"/>
      <c r="G342" s="25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285"/>
      <c r="B343" s="251"/>
      <c r="C343" s="251"/>
      <c r="D343" s="251"/>
      <c r="E343" s="252"/>
      <c r="F343" s="253"/>
      <c r="G343" s="25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285"/>
      <c r="B344" s="251"/>
      <c r="C344" s="251"/>
      <c r="D344" s="251"/>
      <c r="E344" s="252"/>
      <c r="F344" s="253"/>
      <c r="G344" s="25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285"/>
      <c r="B345" s="251"/>
      <c r="C345" s="251"/>
      <c r="D345" s="251"/>
      <c r="E345" s="252"/>
      <c r="F345" s="253"/>
      <c r="G345" s="25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285"/>
      <c r="B346" s="251"/>
      <c r="C346" s="251"/>
      <c r="D346" s="251"/>
      <c r="E346" s="252"/>
      <c r="F346" s="253"/>
      <c r="G346" s="25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285"/>
      <c r="B347" s="251"/>
      <c r="C347" s="251"/>
      <c r="D347" s="251"/>
      <c r="E347" s="252"/>
      <c r="F347" s="253"/>
      <c r="G347" s="25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285"/>
      <c r="B348" s="251"/>
      <c r="C348" s="251"/>
      <c r="D348" s="251"/>
      <c r="E348" s="252"/>
      <c r="F348" s="253"/>
      <c r="G348" s="25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285"/>
      <c r="B349" s="251"/>
      <c r="C349" s="251"/>
      <c r="D349" s="251"/>
      <c r="E349" s="252"/>
      <c r="F349" s="253"/>
      <c r="G349" s="25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285"/>
      <c r="B350" s="251"/>
      <c r="C350" s="251"/>
      <c r="D350" s="251"/>
      <c r="E350" s="252"/>
      <c r="F350" s="253"/>
      <c r="G350" s="25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285"/>
      <c r="B351" s="251"/>
      <c r="C351" s="251"/>
      <c r="D351" s="251"/>
      <c r="E351" s="252"/>
      <c r="F351" s="253"/>
      <c r="G351" s="25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285"/>
      <c r="B352" s="251"/>
      <c r="C352" s="251"/>
      <c r="D352" s="251"/>
      <c r="E352" s="252"/>
      <c r="F352" s="253"/>
      <c r="G352" s="25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285"/>
      <c r="B353" s="251"/>
      <c r="C353" s="251"/>
      <c r="D353" s="251"/>
      <c r="E353" s="252"/>
      <c r="F353" s="253"/>
      <c r="G353" s="25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285"/>
      <c r="B354" s="251"/>
      <c r="C354" s="251"/>
      <c r="D354" s="251"/>
      <c r="E354" s="252"/>
      <c r="F354" s="253"/>
      <c r="G354" s="25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285"/>
      <c r="B355" s="251"/>
      <c r="C355" s="251"/>
      <c r="D355" s="251"/>
      <c r="E355" s="252"/>
      <c r="F355" s="253"/>
      <c r="G355" s="25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285"/>
      <c r="B356" s="251"/>
      <c r="C356" s="251"/>
      <c r="D356" s="251"/>
      <c r="E356" s="252"/>
      <c r="F356" s="253"/>
      <c r="G356" s="25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285"/>
      <c r="B357" s="251"/>
      <c r="C357" s="251"/>
      <c r="D357" s="251"/>
      <c r="E357" s="252"/>
      <c r="F357" s="253"/>
      <c r="G357" s="25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285"/>
      <c r="B358" s="251"/>
      <c r="C358" s="251"/>
      <c r="D358" s="251"/>
      <c r="E358" s="252"/>
      <c r="F358" s="253"/>
      <c r="G358" s="25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285"/>
      <c r="B359" s="251"/>
      <c r="C359" s="251"/>
      <c r="D359" s="251"/>
      <c r="E359" s="252"/>
      <c r="F359" s="253"/>
      <c r="G359" s="25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285"/>
      <c r="B360" s="251"/>
      <c r="C360" s="251"/>
      <c r="D360" s="251"/>
      <c r="E360" s="252"/>
      <c r="F360" s="253"/>
      <c r="G360" s="25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285"/>
      <c r="B361" s="251"/>
      <c r="C361" s="251"/>
      <c r="D361" s="251"/>
      <c r="E361" s="252"/>
      <c r="F361" s="253"/>
      <c r="G361" s="25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285"/>
      <c r="B362" s="251"/>
      <c r="C362" s="251"/>
      <c r="D362" s="251"/>
      <c r="E362" s="252"/>
      <c r="F362" s="253"/>
      <c r="G362" s="25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285"/>
      <c r="B363" s="251"/>
      <c r="C363" s="251"/>
      <c r="D363" s="251"/>
      <c r="E363" s="252"/>
      <c r="F363" s="253"/>
      <c r="G363" s="25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285"/>
      <c r="B364" s="251"/>
      <c r="C364" s="251"/>
      <c r="D364" s="251"/>
      <c r="E364" s="252"/>
      <c r="F364" s="253"/>
      <c r="G364" s="25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285"/>
      <c r="B365" s="251"/>
      <c r="C365" s="251"/>
      <c r="D365" s="251"/>
      <c r="E365" s="252"/>
      <c r="F365" s="253"/>
      <c r="G365" s="25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285"/>
      <c r="B366" s="251"/>
      <c r="C366" s="251"/>
      <c r="D366" s="251"/>
      <c r="E366" s="252"/>
      <c r="F366" s="253"/>
      <c r="G366" s="25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285"/>
      <c r="B367" s="251"/>
      <c r="C367" s="251"/>
      <c r="D367" s="251"/>
      <c r="E367" s="252"/>
      <c r="F367" s="253"/>
      <c r="G367" s="25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285"/>
      <c r="B368" s="251"/>
      <c r="C368" s="251"/>
      <c r="D368" s="251"/>
      <c r="E368" s="252"/>
      <c r="F368" s="253"/>
      <c r="G368" s="25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285"/>
      <c r="B369" s="251"/>
      <c r="C369" s="251"/>
      <c r="D369" s="251"/>
      <c r="E369" s="252"/>
      <c r="F369" s="253"/>
      <c r="G369" s="25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285"/>
      <c r="B370" s="251"/>
      <c r="C370" s="251"/>
      <c r="D370" s="251"/>
      <c r="E370" s="252"/>
      <c r="F370" s="253"/>
      <c r="G370" s="253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285"/>
      <c r="B371" s="251"/>
      <c r="C371" s="251"/>
      <c r="D371" s="251"/>
      <c r="E371" s="252"/>
      <c r="F371" s="253"/>
      <c r="G371" s="253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285"/>
      <c r="B372" s="251"/>
      <c r="C372" s="251"/>
      <c r="D372" s="251"/>
      <c r="E372" s="252"/>
      <c r="F372" s="253"/>
      <c r="G372" s="253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285"/>
      <c r="B373" s="251"/>
      <c r="C373" s="251"/>
      <c r="D373" s="251"/>
      <c r="E373" s="252"/>
      <c r="F373" s="253"/>
      <c r="G373" s="253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285"/>
      <c r="B374" s="251"/>
      <c r="C374" s="251"/>
      <c r="D374" s="251"/>
      <c r="E374" s="252"/>
      <c r="F374" s="253"/>
      <c r="G374" s="253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285"/>
      <c r="B375" s="251"/>
      <c r="C375" s="251"/>
      <c r="D375" s="251"/>
      <c r="E375" s="252"/>
      <c r="F375" s="253"/>
      <c r="G375" s="253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285"/>
      <c r="B376" s="251"/>
      <c r="C376" s="251"/>
      <c r="D376" s="251"/>
      <c r="E376" s="252"/>
      <c r="F376" s="253"/>
      <c r="G376" s="253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285"/>
      <c r="B377" s="251"/>
      <c r="C377" s="251"/>
      <c r="D377" s="251"/>
      <c r="E377" s="252"/>
      <c r="F377" s="253"/>
      <c r="G377" s="253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285"/>
      <c r="B378" s="251"/>
      <c r="C378" s="251"/>
      <c r="D378" s="251"/>
      <c r="E378" s="252"/>
      <c r="F378" s="253"/>
      <c r="G378" s="253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285"/>
      <c r="B379" s="251"/>
      <c r="C379" s="251"/>
      <c r="D379" s="251"/>
      <c r="E379" s="252"/>
      <c r="F379" s="253"/>
      <c r="G379" s="253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285"/>
      <c r="B380" s="251"/>
      <c r="C380" s="251"/>
      <c r="D380" s="251"/>
      <c r="E380" s="252"/>
      <c r="F380" s="253"/>
      <c r="G380" s="253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285"/>
      <c r="B381" s="251"/>
      <c r="C381" s="251"/>
      <c r="D381" s="251"/>
      <c r="E381" s="252"/>
      <c r="F381" s="253"/>
      <c r="G381" s="253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285"/>
      <c r="B382" s="251"/>
      <c r="C382" s="251"/>
      <c r="D382" s="251"/>
      <c r="E382" s="252"/>
      <c r="F382" s="253"/>
      <c r="G382" s="253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285"/>
      <c r="B383" s="251"/>
      <c r="C383" s="251"/>
      <c r="D383" s="251"/>
      <c r="E383" s="252"/>
      <c r="F383" s="253"/>
      <c r="G383" s="253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285"/>
      <c r="B384" s="251"/>
      <c r="C384" s="251"/>
      <c r="D384" s="251"/>
      <c r="E384" s="252"/>
      <c r="F384" s="253"/>
      <c r="G384" s="253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285"/>
      <c r="B385" s="251"/>
      <c r="C385" s="251"/>
      <c r="D385" s="251"/>
      <c r="E385" s="252"/>
      <c r="F385" s="253"/>
      <c r="G385" s="253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285"/>
      <c r="B386" s="251"/>
      <c r="C386" s="251"/>
      <c r="D386" s="251"/>
      <c r="E386" s="252"/>
      <c r="F386" s="253"/>
      <c r="G386" s="253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285"/>
      <c r="B387" s="251"/>
      <c r="C387" s="251"/>
      <c r="D387" s="251"/>
      <c r="E387" s="252"/>
      <c r="F387" s="253"/>
      <c r="G387" s="253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285"/>
      <c r="B388" s="251"/>
      <c r="C388" s="251"/>
      <c r="D388" s="251"/>
      <c r="E388" s="252"/>
      <c r="F388" s="253"/>
      <c r="G388" s="253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285"/>
      <c r="B389" s="251"/>
      <c r="C389" s="251"/>
      <c r="D389" s="251"/>
      <c r="E389" s="252"/>
      <c r="F389" s="253"/>
      <c r="G389" s="253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285"/>
      <c r="B390" s="251"/>
      <c r="C390" s="251"/>
      <c r="D390" s="251"/>
      <c r="E390" s="252"/>
      <c r="F390" s="253"/>
      <c r="G390" s="253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285"/>
      <c r="B391" s="251"/>
      <c r="C391" s="251"/>
      <c r="D391" s="251"/>
      <c r="E391" s="252"/>
      <c r="F391" s="253"/>
      <c r="G391" s="253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285"/>
      <c r="B392" s="251"/>
      <c r="C392" s="251"/>
      <c r="D392" s="251"/>
      <c r="E392" s="252"/>
      <c r="F392" s="253"/>
      <c r="G392" s="253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285"/>
      <c r="B393" s="251"/>
      <c r="C393" s="251"/>
      <c r="D393" s="251"/>
      <c r="E393" s="252"/>
      <c r="F393" s="253"/>
      <c r="G393" s="253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285"/>
      <c r="B394" s="251"/>
      <c r="C394" s="251"/>
      <c r="D394" s="251"/>
      <c r="E394" s="252"/>
      <c r="F394" s="253"/>
      <c r="G394" s="253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285"/>
      <c r="B395" s="251"/>
      <c r="C395" s="251"/>
      <c r="D395" s="251"/>
      <c r="E395" s="252"/>
      <c r="F395" s="253"/>
      <c r="G395" s="253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285"/>
      <c r="B396" s="251"/>
      <c r="C396" s="251"/>
      <c r="D396" s="251"/>
      <c r="E396" s="252"/>
      <c r="F396" s="253"/>
      <c r="G396" s="253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285"/>
      <c r="B397" s="251"/>
      <c r="C397" s="251"/>
      <c r="D397" s="251"/>
      <c r="E397" s="252"/>
      <c r="F397" s="253"/>
      <c r="G397" s="253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285"/>
      <c r="B398" s="251"/>
      <c r="C398" s="251"/>
      <c r="D398" s="251"/>
      <c r="E398" s="252"/>
      <c r="F398" s="253"/>
      <c r="G398" s="253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285"/>
      <c r="B399" s="251"/>
      <c r="C399" s="251"/>
      <c r="D399" s="251"/>
      <c r="E399" s="252"/>
      <c r="F399" s="253"/>
      <c r="G399" s="253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285"/>
      <c r="B400" s="251"/>
      <c r="C400" s="251"/>
      <c r="D400" s="251"/>
      <c r="E400" s="252"/>
      <c r="F400" s="253"/>
      <c r="G400" s="253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285"/>
      <c r="B401" s="251"/>
      <c r="C401" s="251"/>
      <c r="D401" s="251"/>
      <c r="E401" s="252"/>
      <c r="F401" s="253"/>
      <c r="G401" s="253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285"/>
      <c r="B402" s="251"/>
      <c r="C402" s="251"/>
      <c r="D402" s="251"/>
      <c r="E402" s="252"/>
      <c r="F402" s="253"/>
      <c r="G402" s="253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285"/>
      <c r="B403" s="251"/>
      <c r="C403" s="251"/>
      <c r="D403" s="251"/>
      <c r="E403" s="252"/>
      <c r="F403" s="253"/>
      <c r="G403" s="253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285"/>
      <c r="B404" s="251"/>
      <c r="C404" s="251"/>
      <c r="D404" s="251"/>
      <c r="E404" s="252"/>
      <c r="F404" s="253"/>
      <c r="G404" s="253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285"/>
      <c r="B405" s="251"/>
      <c r="C405" s="251"/>
      <c r="D405" s="251"/>
      <c r="E405" s="252"/>
      <c r="F405" s="253"/>
      <c r="G405" s="253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285"/>
      <c r="B406" s="251"/>
      <c r="C406" s="251"/>
      <c r="D406" s="251"/>
      <c r="E406" s="252"/>
      <c r="F406" s="253"/>
      <c r="G406" s="253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285"/>
      <c r="B407" s="251"/>
      <c r="C407" s="251"/>
      <c r="D407" s="251"/>
      <c r="E407" s="252"/>
      <c r="F407" s="253"/>
      <c r="G407" s="253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285"/>
      <c r="B408" s="251"/>
      <c r="C408" s="251"/>
      <c r="D408" s="251"/>
      <c r="E408" s="252"/>
      <c r="F408" s="253"/>
      <c r="G408" s="253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285"/>
      <c r="B409" s="251"/>
      <c r="C409" s="251"/>
      <c r="D409" s="251"/>
      <c r="E409" s="252"/>
      <c r="F409" s="253"/>
      <c r="G409" s="253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285"/>
      <c r="B410" s="251"/>
      <c r="C410" s="251"/>
      <c r="D410" s="251"/>
      <c r="E410" s="252"/>
      <c r="F410" s="253"/>
      <c r="G410" s="253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285"/>
      <c r="B411" s="251"/>
      <c r="C411" s="251"/>
      <c r="D411" s="251"/>
      <c r="E411" s="252"/>
      <c r="F411" s="253"/>
      <c r="G411" s="253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285"/>
      <c r="B412" s="251"/>
      <c r="C412" s="251"/>
      <c r="D412" s="251"/>
      <c r="E412" s="252"/>
      <c r="F412" s="253"/>
      <c r="G412" s="253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285"/>
      <c r="B413" s="251"/>
      <c r="C413" s="251"/>
      <c r="D413" s="251"/>
      <c r="E413" s="252"/>
      <c r="F413" s="253"/>
      <c r="G413" s="253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285"/>
      <c r="B414" s="251"/>
      <c r="C414" s="251"/>
      <c r="D414" s="251"/>
      <c r="E414" s="252"/>
      <c r="F414" s="253"/>
      <c r="G414" s="253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285"/>
      <c r="B415" s="251"/>
      <c r="C415" s="251"/>
      <c r="D415" s="251"/>
      <c r="E415" s="252"/>
      <c r="F415" s="253"/>
      <c r="G415" s="253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285"/>
      <c r="B416" s="251"/>
      <c r="C416" s="251"/>
      <c r="D416" s="251"/>
      <c r="E416" s="252"/>
      <c r="F416" s="253"/>
      <c r="G416" s="253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285"/>
      <c r="B417" s="251"/>
      <c r="C417" s="251"/>
      <c r="D417" s="251"/>
      <c r="E417" s="252"/>
      <c r="F417" s="253"/>
      <c r="G417" s="253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285"/>
      <c r="B418" s="251"/>
      <c r="C418" s="251"/>
      <c r="D418" s="251"/>
      <c r="E418" s="252"/>
      <c r="F418" s="253"/>
      <c r="G418" s="253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285"/>
      <c r="B419" s="251"/>
      <c r="C419" s="251"/>
      <c r="D419" s="251"/>
      <c r="E419" s="252"/>
      <c r="F419" s="253"/>
      <c r="G419" s="253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285"/>
      <c r="B420" s="251"/>
      <c r="C420" s="251"/>
      <c r="D420" s="251"/>
      <c r="E420" s="252"/>
      <c r="F420" s="253"/>
      <c r="G420" s="253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285"/>
      <c r="B421" s="251"/>
      <c r="C421" s="251"/>
      <c r="D421" s="251"/>
      <c r="E421" s="252"/>
      <c r="F421" s="253"/>
      <c r="G421" s="253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285"/>
      <c r="B422" s="251"/>
      <c r="C422" s="251"/>
      <c r="D422" s="251"/>
      <c r="E422" s="252"/>
      <c r="F422" s="253"/>
      <c r="G422" s="253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285"/>
      <c r="B423" s="251"/>
      <c r="C423" s="251"/>
      <c r="D423" s="251"/>
      <c r="E423" s="252"/>
      <c r="F423" s="253"/>
      <c r="G423" s="253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285"/>
      <c r="B424" s="251"/>
      <c r="C424" s="251"/>
      <c r="D424" s="251"/>
      <c r="E424" s="252"/>
      <c r="F424" s="253"/>
      <c r="G424" s="253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285"/>
      <c r="B425" s="251"/>
      <c r="C425" s="251"/>
      <c r="D425" s="251"/>
      <c r="E425" s="252"/>
      <c r="F425" s="253"/>
      <c r="G425" s="253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285"/>
      <c r="B426" s="251"/>
      <c r="C426" s="251"/>
      <c r="D426" s="251"/>
      <c r="E426" s="252"/>
      <c r="F426" s="253"/>
      <c r="G426" s="253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285"/>
      <c r="B427" s="251"/>
      <c r="C427" s="251"/>
      <c r="D427" s="251"/>
      <c r="E427" s="252"/>
      <c r="F427" s="253"/>
      <c r="G427" s="253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285"/>
      <c r="B428" s="251"/>
      <c r="C428" s="251"/>
      <c r="D428" s="251"/>
      <c r="E428" s="252"/>
      <c r="F428" s="253"/>
      <c r="G428" s="253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285"/>
      <c r="B429" s="251"/>
      <c r="C429" s="251"/>
      <c r="D429" s="251"/>
      <c r="E429" s="252"/>
      <c r="F429" s="253"/>
      <c r="G429" s="253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285"/>
      <c r="B430" s="251"/>
      <c r="C430" s="251"/>
      <c r="D430" s="251"/>
      <c r="E430" s="252"/>
      <c r="F430" s="253"/>
      <c r="G430" s="253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285"/>
      <c r="B431" s="251"/>
      <c r="C431" s="251"/>
      <c r="D431" s="251"/>
      <c r="E431" s="252"/>
      <c r="F431" s="253"/>
      <c r="G431" s="253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285"/>
      <c r="B432" s="251"/>
      <c r="C432" s="251"/>
      <c r="D432" s="251"/>
      <c r="E432" s="252"/>
      <c r="F432" s="253"/>
      <c r="G432" s="253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285"/>
      <c r="B433" s="251"/>
      <c r="C433" s="251"/>
      <c r="D433" s="251"/>
      <c r="E433" s="252"/>
      <c r="F433" s="253"/>
      <c r="G433" s="253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285"/>
      <c r="B434" s="251"/>
      <c r="C434" s="251"/>
      <c r="D434" s="251"/>
      <c r="E434" s="252"/>
      <c r="F434" s="253"/>
      <c r="G434" s="253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285"/>
      <c r="B435" s="251"/>
      <c r="C435" s="251"/>
      <c r="D435" s="251"/>
      <c r="E435" s="252"/>
      <c r="F435" s="253"/>
      <c r="G435" s="253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285"/>
      <c r="B436" s="251"/>
      <c r="C436" s="251"/>
      <c r="D436" s="251"/>
      <c r="E436" s="252"/>
      <c r="F436" s="253"/>
      <c r="G436" s="253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285"/>
      <c r="B437" s="251"/>
      <c r="C437" s="251"/>
      <c r="D437" s="251"/>
      <c r="E437" s="252"/>
      <c r="F437" s="253"/>
      <c r="G437" s="253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285"/>
      <c r="B438" s="251"/>
      <c r="C438" s="251"/>
      <c r="D438" s="251"/>
      <c r="E438" s="252"/>
      <c r="F438" s="253"/>
      <c r="G438" s="253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285"/>
      <c r="B439" s="251"/>
      <c r="C439" s="251"/>
      <c r="D439" s="251"/>
      <c r="E439" s="252"/>
      <c r="F439" s="253"/>
      <c r="G439" s="253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285"/>
      <c r="B440" s="251"/>
      <c r="C440" s="251"/>
      <c r="D440" s="251"/>
      <c r="E440" s="252"/>
      <c r="F440" s="253"/>
      <c r="G440" s="253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285"/>
      <c r="B441" s="251"/>
      <c r="C441" s="251"/>
      <c r="D441" s="251"/>
      <c r="E441" s="252"/>
      <c r="F441" s="253"/>
      <c r="G441" s="253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285"/>
      <c r="B442" s="251"/>
      <c r="C442" s="251"/>
      <c r="D442" s="251"/>
      <c r="E442" s="252"/>
      <c r="F442" s="253"/>
      <c r="G442" s="253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285"/>
      <c r="B443" s="251"/>
      <c r="C443" s="251"/>
      <c r="D443" s="251"/>
      <c r="E443" s="252"/>
      <c r="F443" s="253"/>
      <c r="G443" s="253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285"/>
      <c r="B444" s="251"/>
      <c r="C444" s="251"/>
      <c r="D444" s="251"/>
      <c r="E444" s="252"/>
      <c r="F444" s="253"/>
      <c r="G444" s="253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285"/>
      <c r="B445" s="251"/>
      <c r="C445" s="251"/>
      <c r="D445" s="251"/>
      <c r="E445" s="252"/>
      <c r="F445" s="253"/>
      <c r="G445" s="253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285"/>
      <c r="B446" s="251"/>
      <c r="C446" s="251"/>
      <c r="D446" s="251"/>
      <c r="E446" s="252"/>
      <c r="F446" s="253"/>
      <c r="G446" s="253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285"/>
      <c r="B447" s="251"/>
      <c r="C447" s="251"/>
      <c r="D447" s="251"/>
      <c r="E447" s="252"/>
      <c r="F447" s="253"/>
      <c r="G447" s="253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285"/>
      <c r="B448" s="251"/>
      <c r="C448" s="251"/>
      <c r="D448" s="251"/>
      <c r="E448" s="252"/>
      <c r="F448" s="253"/>
      <c r="G448" s="253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285"/>
      <c r="B449" s="251"/>
      <c r="C449" s="251"/>
      <c r="D449" s="251"/>
      <c r="E449" s="252"/>
      <c r="F449" s="253"/>
      <c r="G449" s="253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285"/>
      <c r="B450" s="251"/>
      <c r="C450" s="251"/>
      <c r="D450" s="251"/>
      <c r="E450" s="252"/>
      <c r="F450" s="253"/>
      <c r="G450" s="253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285"/>
      <c r="B451" s="251"/>
      <c r="C451" s="251"/>
      <c r="D451" s="251"/>
      <c r="E451" s="252"/>
      <c r="F451" s="253"/>
      <c r="G451" s="253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285"/>
      <c r="B452" s="251"/>
      <c r="C452" s="251"/>
      <c r="D452" s="251"/>
      <c r="E452" s="252"/>
      <c r="F452" s="253"/>
      <c r="G452" s="253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285"/>
      <c r="B453" s="251"/>
      <c r="C453" s="251"/>
      <c r="D453" s="251"/>
      <c r="E453" s="252"/>
      <c r="F453" s="253"/>
      <c r="G453" s="253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285"/>
      <c r="B454" s="251"/>
      <c r="C454" s="251"/>
      <c r="D454" s="251"/>
      <c r="E454" s="252"/>
      <c r="F454" s="253"/>
      <c r="G454" s="253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285"/>
      <c r="B455" s="251"/>
      <c r="C455" s="251"/>
      <c r="D455" s="251"/>
      <c r="E455" s="252"/>
      <c r="F455" s="253"/>
      <c r="G455" s="253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285"/>
      <c r="B456" s="251"/>
      <c r="C456" s="251"/>
      <c r="D456" s="251"/>
      <c r="E456" s="252"/>
      <c r="F456" s="253"/>
      <c r="G456" s="253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285"/>
      <c r="B457" s="251"/>
      <c r="C457" s="251"/>
      <c r="D457" s="251"/>
      <c r="E457" s="252"/>
      <c r="F457" s="253"/>
      <c r="G457" s="253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285"/>
      <c r="B458" s="251"/>
      <c r="C458" s="251"/>
      <c r="D458" s="251"/>
      <c r="E458" s="252"/>
      <c r="F458" s="253"/>
      <c r="G458" s="253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285"/>
      <c r="B459" s="251"/>
      <c r="C459" s="251"/>
      <c r="D459" s="251"/>
      <c r="E459" s="252"/>
      <c r="F459" s="253"/>
      <c r="G459" s="253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285"/>
      <c r="B460" s="251"/>
      <c r="C460" s="251"/>
      <c r="D460" s="251"/>
      <c r="E460" s="252"/>
      <c r="F460" s="253"/>
      <c r="G460" s="253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285"/>
      <c r="B461" s="251"/>
      <c r="C461" s="251"/>
      <c r="D461" s="251"/>
      <c r="E461" s="252"/>
      <c r="F461" s="253"/>
      <c r="G461" s="253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285"/>
      <c r="B462" s="251"/>
      <c r="C462" s="251"/>
      <c r="D462" s="251"/>
      <c r="E462" s="252"/>
      <c r="F462" s="253"/>
      <c r="G462" s="253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285"/>
      <c r="B463" s="251"/>
      <c r="C463" s="251"/>
      <c r="D463" s="251"/>
      <c r="E463" s="252"/>
      <c r="F463" s="253"/>
      <c r="G463" s="253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285"/>
      <c r="B464" s="251"/>
      <c r="C464" s="251"/>
      <c r="D464" s="251"/>
      <c r="E464" s="252"/>
      <c r="F464" s="253"/>
      <c r="G464" s="253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285"/>
      <c r="B465" s="251"/>
      <c r="C465" s="251"/>
      <c r="D465" s="251"/>
      <c r="E465" s="252"/>
      <c r="F465" s="253"/>
      <c r="G465" s="253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285"/>
      <c r="B466" s="251"/>
      <c r="C466" s="251"/>
      <c r="D466" s="251"/>
      <c r="E466" s="252"/>
      <c r="F466" s="253"/>
      <c r="G466" s="253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285"/>
      <c r="B467" s="251"/>
      <c r="C467" s="251"/>
      <c r="D467" s="251"/>
      <c r="E467" s="252"/>
      <c r="F467" s="253"/>
      <c r="G467" s="253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285"/>
      <c r="B468" s="251"/>
      <c r="C468" s="251"/>
      <c r="D468" s="251"/>
      <c r="E468" s="252"/>
      <c r="F468" s="253"/>
      <c r="G468" s="253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285"/>
      <c r="B469" s="251"/>
      <c r="C469" s="251"/>
      <c r="D469" s="251"/>
      <c r="E469" s="252"/>
      <c r="F469" s="253"/>
      <c r="G469" s="253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285"/>
      <c r="B470" s="251"/>
      <c r="C470" s="251"/>
      <c r="D470" s="251"/>
      <c r="E470" s="252"/>
      <c r="F470" s="253"/>
      <c r="G470" s="253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285"/>
      <c r="B471" s="251"/>
      <c r="C471" s="251"/>
      <c r="D471" s="251"/>
      <c r="E471" s="252"/>
      <c r="F471" s="253"/>
      <c r="G471" s="253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285"/>
      <c r="B472" s="251"/>
      <c r="C472" s="251"/>
      <c r="D472" s="251"/>
      <c r="E472" s="252"/>
      <c r="F472" s="253"/>
      <c r="G472" s="253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285"/>
      <c r="B473" s="251"/>
      <c r="C473" s="251"/>
      <c r="D473" s="251"/>
      <c r="E473" s="252"/>
      <c r="F473" s="253"/>
      <c r="G473" s="253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285"/>
      <c r="B474" s="251"/>
      <c r="C474" s="251"/>
      <c r="D474" s="251"/>
      <c r="E474" s="252"/>
      <c r="F474" s="253"/>
      <c r="G474" s="253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285"/>
      <c r="B475" s="251"/>
      <c r="C475" s="251"/>
      <c r="D475" s="251"/>
      <c r="E475" s="252"/>
      <c r="F475" s="253"/>
      <c r="G475" s="253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285"/>
      <c r="B476" s="251"/>
      <c r="C476" s="251"/>
      <c r="D476" s="251"/>
      <c r="E476" s="252"/>
      <c r="F476" s="253"/>
      <c r="G476" s="253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285"/>
      <c r="B477" s="251"/>
      <c r="C477" s="251"/>
      <c r="D477" s="251"/>
      <c r="E477" s="252"/>
      <c r="F477" s="253"/>
      <c r="G477" s="253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285"/>
      <c r="B478" s="251"/>
      <c r="C478" s="251"/>
      <c r="D478" s="251"/>
      <c r="E478" s="252"/>
      <c r="F478" s="253"/>
      <c r="G478" s="253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285"/>
      <c r="B479" s="251"/>
      <c r="C479" s="251"/>
      <c r="D479" s="251"/>
      <c r="E479" s="252"/>
      <c r="F479" s="253"/>
      <c r="G479" s="253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285"/>
      <c r="B480" s="251"/>
      <c r="C480" s="251"/>
      <c r="D480" s="251"/>
      <c r="E480" s="252"/>
      <c r="F480" s="253"/>
      <c r="G480" s="253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285"/>
      <c r="B481" s="251"/>
      <c r="C481" s="251"/>
      <c r="D481" s="251"/>
      <c r="E481" s="252"/>
      <c r="F481" s="253"/>
      <c r="G481" s="253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285"/>
      <c r="B482" s="251"/>
      <c r="C482" s="251"/>
      <c r="D482" s="251"/>
      <c r="E482" s="252"/>
      <c r="F482" s="253"/>
      <c r="G482" s="253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285"/>
      <c r="B483" s="251"/>
      <c r="C483" s="251"/>
      <c r="D483" s="251"/>
      <c r="E483" s="252"/>
      <c r="F483" s="253"/>
      <c r="G483" s="253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285"/>
      <c r="B484" s="251"/>
      <c r="C484" s="251"/>
      <c r="D484" s="251"/>
      <c r="E484" s="252"/>
      <c r="F484" s="253"/>
      <c r="G484" s="253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285"/>
      <c r="B485" s="251"/>
      <c r="C485" s="251"/>
      <c r="D485" s="251"/>
      <c r="E485" s="252"/>
      <c r="F485" s="253"/>
      <c r="G485" s="253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285"/>
      <c r="B486" s="251"/>
      <c r="C486" s="251"/>
      <c r="D486" s="251"/>
      <c r="E486" s="252"/>
      <c r="F486" s="253"/>
      <c r="G486" s="253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285"/>
      <c r="B487" s="251"/>
      <c r="C487" s="251"/>
      <c r="D487" s="251"/>
      <c r="E487" s="252"/>
      <c r="F487" s="253"/>
      <c r="G487" s="253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285"/>
      <c r="B488" s="251"/>
      <c r="C488" s="251"/>
      <c r="D488" s="251"/>
      <c r="E488" s="252"/>
      <c r="F488" s="253"/>
      <c r="G488" s="253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285"/>
      <c r="B489" s="251"/>
      <c r="C489" s="251"/>
      <c r="D489" s="251"/>
      <c r="E489" s="252"/>
      <c r="F489" s="253"/>
      <c r="G489" s="253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285"/>
      <c r="B490" s="251"/>
      <c r="C490" s="251"/>
      <c r="D490" s="251"/>
      <c r="E490" s="252"/>
      <c r="F490" s="253"/>
      <c r="G490" s="253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285"/>
      <c r="B491" s="251"/>
      <c r="C491" s="251"/>
      <c r="D491" s="251"/>
      <c r="E491" s="252"/>
      <c r="F491" s="253"/>
      <c r="G491" s="253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285"/>
      <c r="B492" s="251"/>
      <c r="C492" s="251"/>
      <c r="D492" s="251"/>
      <c r="E492" s="252"/>
      <c r="F492" s="253"/>
      <c r="G492" s="253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285"/>
      <c r="B493" s="251"/>
      <c r="C493" s="251"/>
      <c r="D493" s="251"/>
      <c r="E493" s="252"/>
      <c r="F493" s="253"/>
      <c r="G493" s="253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285"/>
      <c r="B494" s="251"/>
      <c r="C494" s="251"/>
      <c r="D494" s="251"/>
      <c r="E494" s="252"/>
      <c r="F494" s="253"/>
      <c r="G494" s="253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285"/>
      <c r="B495" s="251"/>
      <c r="C495" s="251"/>
      <c r="D495" s="251"/>
      <c r="E495" s="252"/>
      <c r="F495" s="253"/>
      <c r="G495" s="253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285"/>
      <c r="B496" s="251"/>
      <c r="C496" s="251"/>
      <c r="D496" s="251"/>
      <c r="E496" s="252"/>
      <c r="F496" s="253"/>
      <c r="G496" s="253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285"/>
      <c r="B497" s="251"/>
      <c r="C497" s="251"/>
      <c r="D497" s="251"/>
      <c r="E497" s="252"/>
      <c r="F497" s="253"/>
      <c r="G497" s="253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285"/>
      <c r="B498" s="251"/>
      <c r="C498" s="251"/>
      <c r="D498" s="251"/>
      <c r="E498" s="252"/>
      <c r="F498" s="253"/>
      <c r="G498" s="253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285"/>
      <c r="B499" s="251"/>
      <c r="C499" s="251"/>
      <c r="D499" s="251"/>
      <c r="E499" s="252"/>
      <c r="F499" s="253"/>
      <c r="G499" s="253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285"/>
      <c r="B500" s="251"/>
      <c r="C500" s="251"/>
      <c r="D500" s="251"/>
      <c r="E500" s="252"/>
      <c r="F500" s="253"/>
      <c r="G500" s="253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285"/>
      <c r="B501" s="251"/>
      <c r="C501" s="251"/>
      <c r="D501" s="251"/>
      <c r="E501" s="252"/>
      <c r="F501" s="253"/>
      <c r="G501" s="253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285"/>
      <c r="B502" s="251"/>
      <c r="C502" s="251"/>
      <c r="D502" s="251"/>
      <c r="E502" s="252"/>
      <c r="F502" s="253"/>
      <c r="G502" s="253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285"/>
      <c r="B503" s="251"/>
      <c r="C503" s="251"/>
      <c r="D503" s="251"/>
      <c r="E503" s="252"/>
      <c r="F503" s="253"/>
      <c r="G503" s="253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285"/>
      <c r="B504" s="251"/>
      <c r="C504" s="251"/>
      <c r="D504" s="251"/>
      <c r="E504" s="252"/>
      <c r="F504" s="253"/>
      <c r="G504" s="253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285"/>
      <c r="B505" s="251"/>
      <c r="C505" s="251"/>
      <c r="D505" s="251"/>
      <c r="E505" s="252"/>
      <c r="F505" s="253"/>
      <c r="G505" s="253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285"/>
      <c r="B506" s="251"/>
      <c r="C506" s="251"/>
      <c r="D506" s="251"/>
      <c r="E506" s="252"/>
      <c r="F506" s="253"/>
      <c r="G506" s="253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285"/>
      <c r="B507" s="251"/>
      <c r="C507" s="251"/>
      <c r="D507" s="251"/>
      <c r="E507" s="252"/>
      <c r="F507" s="253"/>
      <c r="G507" s="253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285"/>
      <c r="B508" s="251"/>
      <c r="C508" s="251"/>
      <c r="D508" s="251"/>
      <c r="E508" s="252"/>
      <c r="F508" s="253"/>
      <c r="G508" s="253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285"/>
      <c r="B509" s="251"/>
      <c r="C509" s="251"/>
      <c r="D509" s="251"/>
      <c r="E509" s="252"/>
      <c r="F509" s="253"/>
      <c r="G509" s="253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285"/>
      <c r="B510" s="251"/>
      <c r="C510" s="251"/>
      <c r="D510" s="251"/>
      <c r="E510" s="252"/>
      <c r="F510" s="253"/>
      <c r="G510" s="253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285"/>
      <c r="B511" s="251"/>
      <c r="C511" s="251"/>
      <c r="D511" s="251"/>
      <c r="E511" s="252"/>
      <c r="F511" s="253"/>
      <c r="G511" s="253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285"/>
      <c r="B512" s="251"/>
      <c r="C512" s="251"/>
      <c r="D512" s="251"/>
      <c r="E512" s="252"/>
      <c r="F512" s="253"/>
      <c r="G512" s="253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285"/>
      <c r="B513" s="251"/>
      <c r="C513" s="251"/>
      <c r="D513" s="251"/>
      <c r="E513" s="252"/>
      <c r="F513" s="253"/>
      <c r="G513" s="253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285"/>
      <c r="B514" s="251"/>
      <c r="C514" s="251"/>
      <c r="D514" s="251"/>
      <c r="E514" s="252"/>
      <c r="F514" s="253"/>
      <c r="G514" s="253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285"/>
      <c r="B515" s="251"/>
      <c r="C515" s="251"/>
      <c r="D515" s="251"/>
      <c r="E515" s="252"/>
      <c r="F515" s="253"/>
      <c r="G515" s="253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285"/>
      <c r="B516" s="251"/>
      <c r="C516" s="251"/>
      <c r="D516" s="251"/>
      <c r="E516" s="252"/>
      <c r="F516" s="253"/>
      <c r="G516" s="253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285"/>
      <c r="B517" s="251"/>
      <c r="C517" s="251"/>
      <c r="D517" s="251"/>
      <c r="E517" s="252"/>
      <c r="F517" s="253"/>
      <c r="G517" s="253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285"/>
      <c r="B518" s="251"/>
      <c r="C518" s="251"/>
      <c r="D518" s="251"/>
      <c r="E518" s="252"/>
      <c r="F518" s="253"/>
      <c r="G518" s="253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285"/>
      <c r="B519" s="251"/>
      <c r="C519" s="251"/>
      <c r="D519" s="251"/>
      <c r="E519" s="252"/>
      <c r="F519" s="253"/>
      <c r="G519" s="253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285"/>
      <c r="B520" s="251"/>
      <c r="C520" s="251"/>
      <c r="D520" s="251"/>
      <c r="E520" s="252"/>
      <c r="F520" s="253"/>
      <c r="G520" s="253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285"/>
      <c r="B521" s="251"/>
      <c r="C521" s="251"/>
      <c r="D521" s="251"/>
      <c r="E521" s="252"/>
      <c r="F521" s="253"/>
      <c r="G521" s="253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285"/>
      <c r="B522" s="251"/>
      <c r="C522" s="251"/>
      <c r="D522" s="251"/>
      <c r="E522" s="252"/>
      <c r="F522" s="253"/>
      <c r="G522" s="253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285"/>
      <c r="B523" s="251"/>
      <c r="C523" s="251"/>
      <c r="D523" s="251"/>
      <c r="E523" s="252"/>
      <c r="F523" s="253"/>
      <c r="G523" s="253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285"/>
      <c r="B524" s="251"/>
      <c r="C524" s="251"/>
      <c r="D524" s="251"/>
      <c r="E524" s="252"/>
      <c r="F524" s="253"/>
      <c r="G524" s="253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285"/>
      <c r="B525" s="251"/>
      <c r="C525" s="251"/>
      <c r="D525" s="251"/>
      <c r="E525" s="252"/>
      <c r="F525" s="253"/>
      <c r="G525" s="253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285"/>
      <c r="B526" s="251"/>
      <c r="C526" s="251"/>
      <c r="D526" s="251"/>
      <c r="E526" s="252"/>
      <c r="F526" s="253"/>
      <c r="G526" s="253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285"/>
      <c r="B527" s="251"/>
      <c r="C527" s="251"/>
      <c r="D527" s="251"/>
      <c r="E527" s="252"/>
      <c r="F527" s="253"/>
      <c r="G527" s="253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285"/>
      <c r="B528" s="251"/>
      <c r="C528" s="251"/>
      <c r="D528" s="251"/>
      <c r="E528" s="252"/>
      <c r="F528" s="253"/>
      <c r="G528" s="253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285"/>
      <c r="B529" s="251"/>
      <c r="C529" s="251"/>
      <c r="D529" s="251"/>
      <c r="E529" s="252"/>
      <c r="F529" s="253"/>
      <c r="G529" s="253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285"/>
      <c r="B530" s="251"/>
      <c r="C530" s="251"/>
      <c r="D530" s="251"/>
      <c r="E530" s="252"/>
      <c r="F530" s="253"/>
      <c r="G530" s="253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285"/>
      <c r="B531" s="251"/>
      <c r="C531" s="251"/>
      <c r="D531" s="251"/>
      <c r="E531" s="252"/>
      <c r="F531" s="253"/>
      <c r="G531" s="253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285"/>
      <c r="B532" s="251"/>
      <c r="C532" s="251"/>
      <c r="D532" s="251"/>
      <c r="E532" s="252"/>
      <c r="F532" s="253"/>
      <c r="G532" s="253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285"/>
      <c r="B533" s="251"/>
      <c r="C533" s="251"/>
      <c r="D533" s="251"/>
      <c r="E533" s="252"/>
      <c r="F533" s="253"/>
      <c r="G533" s="253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285"/>
      <c r="B534" s="251"/>
      <c r="C534" s="251"/>
      <c r="D534" s="251"/>
      <c r="E534" s="252"/>
      <c r="F534" s="253"/>
      <c r="G534" s="253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285"/>
      <c r="B535" s="251"/>
      <c r="C535" s="251"/>
      <c r="D535" s="251"/>
      <c r="E535" s="252"/>
      <c r="F535" s="253"/>
      <c r="G535" s="253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285"/>
      <c r="B536" s="251"/>
      <c r="C536" s="251"/>
      <c r="D536" s="251"/>
      <c r="E536" s="252"/>
      <c r="F536" s="253"/>
      <c r="G536" s="253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285"/>
      <c r="B537" s="251"/>
      <c r="C537" s="251"/>
      <c r="D537" s="251"/>
      <c r="E537" s="252"/>
      <c r="F537" s="253"/>
      <c r="G537" s="253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285"/>
      <c r="B538" s="251"/>
      <c r="C538" s="251"/>
      <c r="D538" s="251"/>
      <c r="E538" s="252"/>
      <c r="F538" s="253"/>
      <c r="G538" s="253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285"/>
      <c r="B539" s="251"/>
      <c r="C539" s="251"/>
      <c r="D539" s="251"/>
      <c r="E539" s="252"/>
      <c r="F539" s="253"/>
      <c r="G539" s="253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285"/>
      <c r="B540" s="251"/>
      <c r="C540" s="251"/>
      <c r="D540" s="251"/>
      <c r="E540" s="252"/>
      <c r="F540" s="253"/>
      <c r="G540" s="253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285"/>
      <c r="B541" s="251"/>
      <c r="C541" s="251"/>
      <c r="D541" s="251"/>
      <c r="E541" s="252"/>
      <c r="F541" s="253"/>
      <c r="G541" s="253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285"/>
      <c r="B542" s="251"/>
      <c r="C542" s="251"/>
      <c r="D542" s="251"/>
      <c r="E542" s="252"/>
      <c r="F542" s="253"/>
      <c r="G542" s="253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285"/>
      <c r="B543" s="251"/>
      <c r="C543" s="251"/>
      <c r="D543" s="251"/>
      <c r="E543" s="252"/>
      <c r="F543" s="253"/>
      <c r="G543" s="253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285"/>
      <c r="B544" s="251"/>
      <c r="C544" s="251"/>
      <c r="D544" s="251"/>
      <c r="E544" s="252"/>
      <c r="F544" s="253"/>
      <c r="G544" s="253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285"/>
      <c r="B545" s="251"/>
      <c r="C545" s="251"/>
      <c r="D545" s="251"/>
      <c r="E545" s="252"/>
      <c r="F545" s="253"/>
      <c r="G545" s="253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285"/>
      <c r="B546" s="251"/>
      <c r="C546" s="251"/>
      <c r="D546" s="251"/>
      <c r="E546" s="252"/>
      <c r="F546" s="253"/>
      <c r="G546" s="253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285"/>
      <c r="B547" s="251"/>
      <c r="C547" s="251"/>
      <c r="D547" s="251"/>
      <c r="E547" s="252"/>
      <c r="F547" s="253"/>
      <c r="G547" s="253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285"/>
      <c r="B548" s="251"/>
      <c r="C548" s="251"/>
      <c r="D548" s="251"/>
      <c r="E548" s="252"/>
      <c r="F548" s="253"/>
      <c r="G548" s="253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285"/>
      <c r="B549" s="251"/>
      <c r="C549" s="251"/>
      <c r="D549" s="251"/>
      <c r="E549" s="252"/>
      <c r="F549" s="253"/>
      <c r="G549" s="253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285"/>
      <c r="B550" s="251"/>
      <c r="C550" s="251"/>
      <c r="D550" s="251"/>
      <c r="E550" s="252"/>
      <c r="F550" s="253"/>
      <c r="G550" s="253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285"/>
      <c r="B551" s="251"/>
      <c r="C551" s="251"/>
      <c r="D551" s="251"/>
      <c r="E551" s="252"/>
      <c r="F551" s="253"/>
      <c r="G551" s="253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285"/>
      <c r="B552" s="251"/>
      <c r="C552" s="251"/>
      <c r="D552" s="251"/>
      <c r="E552" s="252"/>
      <c r="F552" s="253"/>
      <c r="G552" s="253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285"/>
      <c r="B553" s="251"/>
      <c r="C553" s="251"/>
      <c r="D553" s="251"/>
      <c r="E553" s="252"/>
      <c r="F553" s="253"/>
      <c r="G553" s="253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285"/>
      <c r="B554" s="251"/>
      <c r="C554" s="251"/>
      <c r="D554" s="251"/>
      <c r="E554" s="252"/>
      <c r="F554" s="253"/>
      <c r="G554" s="253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285"/>
      <c r="B555" s="251"/>
      <c r="C555" s="251"/>
      <c r="D555" s="251"/>
      <c r="E555" s="252"/>
      <c r="F555" s="253"/>
      <c r="G555" s="253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285"/>
      <c r="B556" s="251"/>
      <c r="C556" s="251"/>
      <c r="D556" s="251"/>
      <c r="E556" s="252"/>
      <c r="F556" s="253"/>
      <c r="G556" s="253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285"/>
      <c r="B557" s="251"/>
      <c r="C557" s="251"/>
      <c r="D557" s="251"/>
      <c r="E557" s="252"/>
      <c r="F557" s="253"/>
      <c r="G557" s="253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285"/>
      <c r="B558" s="251"/>
      <c r="C558" s="251"/>
      <c r="D558" s="251"/>
      <c r="E558" s="252"/>
      <c r="F558" s="253"/>
      <c r="G558" s="253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285"/>
      <c r="B559" s="251"/>
      <c r="C559" s="251"/>
      <c r="D559" s="251"/>
      <c r="E559" s="252"/>
      <c r="F559" s="253"/>
      <c r="G559" s="253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285"/>
      <c r="B560" s="251"/>
      <c r="C560" s="251"/>
      <c r="D560" s="251"/>
      <c r="E560" s="252"/>
      <c r="F560" s="253"/>
      <c r="G560" s="253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285"/>
      <c r="B561" s="251"/>
      <c r="C561" s="251"/>
      <c r="D561" s="251"/>
      <c r="E561" s="252"/>
      <c r="F561" s="253"/>
      <c r="G561" s="253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285"/>
      <c r="B562" s="251"/>
      <c r="C562" s="251"/>
      <c r="D562" s="251"/>
      <c r="E562" s="252"/>
      <c r="F562" s="253"/>
      <c r="G562" s="253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285"/>
      <c r="B563" s="251"/>
      <c r="C563" s="251"/>
      <c r="D563" s="251"/>
      <c r="E563" s="252"/>
      <c r="F563" s="253"/>
      <c r="G563" s="253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285"/>
      <c r="B564" s="251"/>
      <c r="C564" s="251"/>
      <c r="D564" s="251"/>
      <c r="E564" s="252"/>
      <c r="F564" s="253"/>
      <c r="G564" s="253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285"/>
      <c r="B565" s="251"/>
      <c r="C565" s="251"/>
      <c r="D565" s="251"/>
      <c r="E565" s="252"/>
      <c r="F565" s="253"/>
      <c r="G565" s="253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285"/>
      <c r="B566" s="251"/>
      <c r="C566" s="251"/>
      <c r="D566" s="251"/>
      <c r="E566" s="252"/>
      <c r="F566" s="253"/>
      <c r="G566" s="253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285"/>
      <c r="B567" s="251"/>
      <c r="C567" s="251"/>
      <c r="D567" s="251"/>
      <c r="E567" s="252"/>
      <c r="F567" s="253"/>
      <c r="G567" s="253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285"/>
      <c r="B568" s="251"/>
      <c r="C568" s="251"/>
      <c r="D568" s="251"/>
      <c r="E568" s="252"/>
      <c r="F568" s="253"/>
      <c r="G568" s="253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285"/>
      <c r="B569" s="251"/>
      <c r="C569" s="251"/>
      <c r="D569" s="251"/>
      <c r="E569" s="252"/>
      <c r="F569" s="253"/>
      <c r="G569" s="253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85"/>
      <c r="B570" s="251"/>
      <c r="C570" s="251"/>
      <c r="D570" s="251"/>
      <c r="E570" s="252"/>
      <c r="F570" s="253"/>
      <c r="G570" s="253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85"/>
      <c r="B571" s="251"/>
      <c r="C571" s="251"/>
      <c r="D571" s="251"/>
      <c r="E571" s="252"/>
      <c r="F571" s="253"/>
      <c r="G571" s="253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85"/>
      <c r="B572" s="251"/>
      <c r="C572" s="251"/>
      <c r="D572" s="251"/>
      <c r="E572" s="252"/>
      <c r="F572" s="253"/>
      <c r="G572" s="253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85"/>
      <c r="B573" s="251"/>
      <c r="C573" s="251"/>
      <c r="D573" s="251"/>
      <c r="E573" s="252"/>
      <c r="F573" s="253"/>
      <c r="G573" s="253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85"/>
      <c r="B574" s="251"/>
      <c r="C574" s="251"/>
      <c r="D574" s="251"/>
      <c r="E574" s="252"/>
      <c r="F574" s="253"/>
      <c r="G574" s="253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85"/>
      <c r="B575" s="251"/>
      <c r="C575" s="251"/>
      <c r="D575" s="251"/>
      <c r="E575" s="252"/>
      <c r="F575" s="253"/>
      <c r="G575" s="253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85"/>
      <c r="B576" s="251"/>
      <c r="C576" s="251"/>
      <c r="D576" s="251"/>
      <c r="E576" s="252"/>
      <c r="F576" s="253"/>
      <c r="G576" s="253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85"/>
      <c r="B577" s="251"/>
      <c r="C577" s="251"/>
      <c r="D577" s="251"/>
      <c r="E577" s="252"/>
      <c r="F577" s="253"/>
      <c r="G577" s="253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85"/>
      <c r="B578" s="251"/>
      <c r="C578" s="251"/>
      <c r="D578" s="251"/>
      <c r="E578" s="252"/>
      <c r="F578" s="253"/>
      <c r="G578" s="253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85"/>
      <c r="B579" s="251"/>
      <c r="C579" s="251"/>
      <c r="D579" s="251"/>
      <c r="E579" s="252"/>
      <c r="F579" s="253"/>
      <c r="G579" s="253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85"/>
      <c r="B580" s="251"/>
      <c r="C580" s="251"/>
      <c r="D580" s="251"/>
      <c r="E580" s="252"/>
      <c r="F580" s="253"/>
      <c r="G580" s="253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85"/>
      <c r="B581" s="251"/>
      <c r="C581" s="251"/>
      <c r="D581" s="251"/>
      <c r="E581" s="252"/>
      <c r="F581" s="253"/>
      <c r="G581" s="253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85"/>
      <c r="B582" s="251"/>
      <c r="C582" s="251"/>
      <c r="D582" s="251"/>
      <c r="E582" s="252"/>
      <c r="F582" s="253"/>
      <c r="G582" s="253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85"/>
      <c r="B583" s="251"/>
      <c r="C583" s="251"/>
      <c r="D583" s="251"/>
      <c r="E583" s="252"/>
      <c r="F583" s="253"/>
      <c r="G583" s="253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85"/>
      <c r="B584" s="251"/>
      <c r="C584" s="251"/>
      <c r="D584" s="251"/>
      <c r="E584" s="252"/>
      <c r="F584" s="253"/>
      <c r="G584" s="253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85"/>
      <c r="B585" s="251"/>
      <c r="C585" s="251"/>
      <c r="D585" s="251"/>
      <c r="E585" s="252"/>
      <c r="F585" s="253"/>
      <c r="G585" s="253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85"/>
      <c r="B586" s="251"/>
      <c r="C586" s="251"/>
      <c r="D586" s="251"/>
      <c r="E586" s="252"/>
      <c r="F586" s="253"/>
      <c r="G586" s="253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85"/>
      <c r="B587" s="251"/>
      <c r="C587" s="251"/>
      <c r="D587" s="251"/>
      <c r="E587" s="252"/>
      <c r="F587" s="253"/>
      <c r="G587" s="253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85"/>
      <c r="B588" s="251"/>
      <c r="C588" s="251"/>
      <c r="D588" s="251"/>
      <c r="E588" s="252"/>
      <c r="F588" s="253"/>
      <c r="G588" s="253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85"/>
      <c r="B589" s="251"/>
      <c r="C589" s="251"/>
      <c r="D589" s="251"/>
      <c r="E589" s="252"/>
      <c r="F589" s="253"/>
      <c r="G589" s="253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85"/>
      <c r="B590" s="251"/>
      <c r="C590" s="251"/>
      <c r="D590" s="251"/>
      <c r="E590" s="252"/>
      <c r="F590" s="253"/>
      <c r="G590" s="253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85"/>
      <c r="B591" s="251"/>
      <c r="C591" s="251"/>
      <c r="D591" s="251"/>
      <c r="E591" s="252"/>
      <c r="F591" s="253"/>
      <c r="G591" s="253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85"/>
      <c r="B592" s="251"/>
      <c r="C592" s="251"/>
      <c r="D592" s="251"/>
      <c r="E592" s="252"/>
      <c r="F592" s="253"/>
      <c r="G592" s="253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85"/>
      <c r="B593" s="251"/>
      <c r="C593" s="251"/>
      <c r="D593" s="251"/>
      <c r="E593" s="252"/>
      <c r="F593" s="253"/>
      <c r="G593" s="253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85"/>
      <c r="B594" s="251"/>
      <c r="C594" s="251"/>
      <c r="D594" s="251"/>
      <c r="E594" s="252"/>
      <c r="F594" s="253"/>
      <c r="G594" s="253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85"/>
      <c r="B595" s="251"/>
      <c r="C595" s="251"/>
      <c r="D595" s="251"/>
      <c r="E595" s="252"/>
      <c r="F595" s="253"/>
      <c r="G595" s="253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85"/>
      <c r="B596" s="251"/>
      <c r="C596" s="251"/>
      <c r="D596" s="251"/>
      <c r="E596" s="252"/>
      <c r="F596" s="253"/>
      <c r="G596" s="253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85"/>
      <c r="B597" s="251"/>
      <c r="C597" s="251"/>
      <c r="D597" s="251"/>
      <c r="E597" s="252"/>
      <c r="F597" s="253"/>
      <c r="G597" s="253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85"/>
      <c r="B598" s="251"/>
      <c r="C598" s="251"/>
      <c r="D598" s="251"/>
      <c r="E598" s="252"/>
      <c r="F598" s="253"/>
      <c r="G598" s="253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85"/>
      <c r="B599" s="251"/>
      <c r="C599" s="251"/>
      <c r="D599" s="251"/>
      <c r="E599" s="252"/>
      <c r="F599" s="253"/>
      <c r="G599" s="253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85"/>
      <c r="B600" s="251"/>
      <c r="C600" s="251"/>
      <c r="D600" s="251"/>
      <c r="E600" s="252"/>
      <c r="F600" s="253"/>
      <c r="G600" s="253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85"/>
      <c r="B601" s="251"/>
      <c r="C601" s="251"/>
      <c r="D601" s="251"/>
      <c r="E601" s="252"/>
      <c r="F601" s="253"/>
      <c r="G601" s="253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85"/>
      <c r="B602" s="251"/>
      <c r="C602" s="251"/>
      <c r="D602" s="251"/>
      <c r="E602" s="252"/>
      <c r="F602" s="253"/>
      <c r="G602" s="253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85"/>
      <c r="B603" s="251"/>
      <c r="C603" s="251"/>
      <c r="D603" s="251"/>
      <c r="E603" s="252"/>
      <c r="F603" s="253"/>
      <c r="G603" s="253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85"/>
      <c r="B604" s="251"/>
      <c r="C604" s="251"/>
      <c r="D604" s="251"/>
      <c r="E604" s="252"/>
      <c r="F604" s="253"/>
      <c r="G604" s="253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85"/>
      <c r="B605" s="251"/>
      <c r="C605" s="251"/>
      <c r="D605" s="251"/>
      <c r="E605" s="252"/>
      <c r="F605" s="253"/>
      <c r="G605" s="253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85"/>
      <c r="B606" s="251"/>
      <c r="C606" s="251"/>
      <c r="D606" s="251"/>
      <c r="E606" s="252"/>
      <c r="F606" s="253"/>
      <c r="G606" s="253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85"/>
      <c r="B607" s="251"/>
      <c r="C607" s="251"/>
      <c r="D607" s="251"/>
      <c r="E607" s="252"/>
      <c r="F607" s="253"/>
      <c r="G607" s="253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85"/>
      <c r="B608" s="251"/>
      <c r="C608" s="251"/>
      <c r="D608" s="251"/>
      <c r="E608" s="252"/>
      <c r="F608" s="253"/>
      <c r="G608" s="253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85"/>
      <c r="B609" s="251"/>
      <c r="C609" s="251"/>
      <c r="D609" s="251"/>
      <c r="E609" s="252"/>
      <c r="F609" s="253"/>
      <c r="G609" s="253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85"/>
      <c r="B610" s="251"/>
      <c r="C610" s="251"/>
      <c r="D610" s="251"/>
      <c r="E610" s="252"/>
      <c r="F610" s="253"/>
      <c r="G610" s="253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85"/>
      <c r="B611" s="251"/>
      <c r="C611" s="251"/>
      <c r="D611" s="251"/>
      <c r="E611" s="252"/>
      <c r="F611" s="253"/>
      <c r="G611" s="253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85"/>
      <c r="B612" s="251"/>
      <c r="C612" s="251"/>
      <c r="D612" s="251"/>
      <c r="E612" s="252"/>
      <c r="F612" s="253"/>
      <c r="G612" s="253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85"/>
      <c r="B613" s="251"/>
      <c r="C613" s="251"/>
      <c r="D613" s="251"/>
      <c r="E613" s="252"/>
      <c r="F613" s="253"/>
      <c r="G613" s="253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85"/>
      <c r="B614" s="251"/>
      <c r="C614" s="251"/>
      <c r="D614" s="251"/>
      <c r="E614" s="252"/>
      <c r="F614" s="253"/>
      <c r="G614" s="253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85"/>
      <c r="B615" s="251"/>
      <c r="C615" s="251"/>
      <c r="D615" s="251"/>
      <c r="E615" s="252"/>
      <c r="F615" s="253"/>
      <c r="G615" s="253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85"/>
      <c r="B616" s="251"/>
      <c r="C616" s="251"/>
      <c r="D616" s="251"/>
      <c r="E616" s="252"/>
      <c r="F616" s="253"/>
      <c r="G616" s="253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85"/>
      <c r="B617" s="251"/>
      <c r="C617" s="251"/>
      <c r="D617" s="251"/>
      <c r="E617" s="252"/>
      <c r="F617" s="253"/>
      <c r="G617" s="253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85"/>
      <c r="B618" s="251"/>
      <c r="C618" s="251"/>
      <c r="D618" s="251"/>
      <c r="E618" s="252"/>
      <c r="F618" s="253"/>
      <c r="G618" s="253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85"/>
      <c r="B619" s="251"/>
      <c r="C619" s="251"/>
      <c r="D619" s="251"/>
      <c r="E619" s="252"/>
      <c r="F619" s="253"/>
      <c r="G619" s="253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85"/>
      <c r="B620" s="251"/>
      <c r="C620" s="251"/>
      <c r="D620" s="251"/>
      <c r="E620" s="252"/>
      <c r="F620" s="253"/>
      <c r="G620" s="253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85"/>
      <c r="B621" s="251"/>
      <c r="C621" s="251"/>
      <c r="D621" s="251"/>
      <c r="E621" s="252"/>
      <c r="F621" s="253"/>
      <c r="G621" s="253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85"/>
      <c r="B622" s="251"/>
      <c r="C622" s="251"/>
      <c r="D622" s="251"/>
      <c r="E622" s="252"/>
      <c r="F622" s="253"/>
      <c r="G622" s="253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85"/>
      <c r="B623" s="251"/>
      <c r="C623" s="251"/>
      <c r="D623" s="251"/>
      <c r="E623" s="252"/>
      <c r="F623" s="253"/>
      <c r="G623" s="253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85"/>
      <c r="B624" s="251"/>
      <c r="C624" s="251"/>
      <c r="D624" s="251"/>
      <c r="E624" s="252"/>
      <c r="F624" s="253"/>
      <c r="G624" s="253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85"/>
      <c r="B625" s="251"/>
      <c r="C625" s="251"/>
      <c r="D625" s="251"/>
      <c r="E625" s="252"/>
      <c r="F625" s="253"/>
      <c r="G625" s="253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85"/>
      <c r="B626" s="251"/>
      <c r="C626" s="251"/>
      <c r="D626" s="251"/>
      <c r="E626" s="252"/>
      <c r="F626" s="253"/>
      <c r="G626" s="253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85"/>
      <c r="B627" s="251"/>
      <c r="C627" s="251"/>
      <c r="D627" s="251"/>
      <c r="E627" s="252"/>
      <c r="F627" s="253"/>
      <c r="G627" s="253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85"/>
      <c r="B628" s="251"/>
      <c r="C628" s="251"/>
      <c r="D628" s="251"/>
      <c r="E628" s="252"/>
      <c r="F628" s="253"/>
      <c r="G628" s="253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85"/>
      <c r="B629" s="251"/>
      <c r="C629" s="251"/>
      <c r="D629" s="251"/>
      <c r="E629" s="252"/>
      <c r="F629" s="253"/>
      <c r="G629" s="253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85"/>
      <c r="B630" s="251"/>
      <c r="C630" s="251"/>
      <c r="D630" s="251"/>
      <c r="E630" s="252"/>
      <c r="F630" s="253"/>
      <c r="G630" s="253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85"/>
      <c r="B631" s="251"/>
      <c r="C631" s="251"/>
      <c r="D631" s="251"/>
      <c r="E631" s="252"/>
      <c r="F631" s="253"/>
      <c r="G631" s="253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85"/>
      <c r="B632" s="251"/>
      <c r="C632" s="251"/>
      <c r="D632" s="251"/>
      <c r="E632" s="252"/>
      <c r="F632" s="253"/>
      <c r="G632" s="253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85"/>
      <c r="B633" s="251"/>
      <c r="C633" s="251"/>
      <c r="D633" s="251"/>
      <c r="E633" s="252"/>
      <c r="F633" s="253"/>
      <c r="G633" s="253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85"/>
      <c r="B634" s="251"/>
      <c r="C634" s="251"/>
      <c r="D634" s="251"/>
      <c r="E634" s="252"/>
      <c r="F634" s="253"/>
      <c r="G634" s="253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85"/>
      <c r="B635" s="251"/>
      <c r="C635" s="251"/>
      <c r="D635" s="251"/>
      <c r="E635" s="252"/>
      <c r="F635" s="253"/>
      <c r="G635" s="253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85"/>
      <c r="B636" s="251"/>
      <c r="C636" s="251"/>
      <c r="D636" s="251"/>
      <c r="E636" s="252"/>
      <c r="F636" s="253"/>
      <c r="G636" s="253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85"/>
      <c r="B637" s="251"/>
      <c r="C637" s="251"/>
      <c r="D637" s="251"/>
      <c r="E637" s="252"/>
      <c r="F637" s="253"/>
      <c r="G637" s="253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85"/>
      <c r="B638" s="251"/>
      <c r="C638" s="251"/>
      <c r="D638" s="251"/>
      <c r="E638" s="252"/>
      <c r="F638" s="253"/>
      <c r="G638" s="253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85"/>
      <c r="B639" s="251"/>
      <c r="C639" s="251"/>
      <c r="D639" s="251"/>
      <c r="E639" s="252"/>
      <c r="F639" s="253"/>
      <c r="G639" s="253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85"/>
      <c r="B640" s="251"/>
      <c r="C640" s="251"/>
      <c r="D640" s="251"/>
      <c r="E640" s="252"/>
      <c r="F640" s="253"/>
      <c r="G640" s="253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85"/>
      <c r="B641" s="251"/>
      <c r="C641" s="251"/>
      <c r="D641" s="251"/>
      <c r="E641" s="252"/>
      <c r="F641" s="253"/>
      <c r="G641" s="253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85"/>
      <c r="B642" s="251"/>
      <c r="C642" s="251"/>
      <c r="D642" s="251"/>
      <c r="E642" s="252"/>
      <c r="F642" s="253"/>
      <c r="G642" s="253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85"/>
      <c r="B643" s="251"/>
      <c r="C643" s="251"/>
      <c r="D643" s="251"/>
      <c r="E643" s="252"/>
      <c r="F643" s="253"/>
      <c r="G643" s="253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85"/>
      <c r="B644" s="251"/>
      <c r="C644" s="251"/>
      <c r="D644" s="251"/>
      <c r="E644" s="252"/>
      <c r="F644" s="253"/>
      <c r="G644" s="253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85"/>
      <c r="B645" s="251"/>
      <c r="C645" s="251"/>
      <c r="D645" s="251"/>
      <c r="E645" s="252"/>
      <c r="F645" s="253"/>
      <c r="G645" s="253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85"/>
      <c r="B646" s="251"/>
      <c r="C646" s="251"/>
      <c r="D646" s="251"/>
      <c r="E646" s="252"/>
      <c r="F646" s="253"/>
      <c r="G646" s="253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85"/>
      <c r="B647" s="251"/>
      <c r="C647" s="251"/>
      <c r="D647" s="251"/>
      <c r="E647" s="252"/>
      <c r="F647" s="253"/>
      <c r="G647" s="253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85"/>
      <c r="B648" s="251"/>
      <c r="C648" s="251"/>
      <c r="D648" s="251"/>
      <c r="E648" s="252"/>
      <c r="F648" s="253"/>
      <c r="G648" s="253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85"/>
      <c r="B649" s="251"/>
      <c r="C649" s="251"/>
      <c r="D649" s="251"/>
      <c r="E649" s="252"/>
      <c r="F649" s="253"/>
      <c r="G649" s="253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85"/>
      <c r="B650" s="251"/>
      <c r="C650" s="251"/>
      <c r="D650" s="251"/>
      <c r="E650" s="252"/>
      <c r="F650" s="253"/>
      <c r="G650" s="253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85"/>
      <c r="B651" s="251"/>
      <c r="C651" s="251"/>
      <c r="D651" s="251"/>
      <c r="E651" s="252"/>
      <c r="F651" s="253"/>
      <c r="G651" s="253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85"/>
      <c r="B652" s="251"/>
      <c r="C652" s="251"/>
      <c r="D652" s="251"/>
      <c r="E652" s="252"/>
      <c r="F652" s="253"/>
      <c r="G652" s="253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85"/>
      <c r="B653" s="251"/>
      <c r="C653" s="251"/>
      <c r="D653" s="251"/>
      <c r="E653" s="252"/>
      <c r="F653" s="253"/>
      <c r="G653" s="253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85"/>
      <c r="B654" s="251"/>
      <c r="C654" s="251"/>
      <c r="D654" s="251"/>
      <c r="E654" s="252"/>
      <c r="F654" s="253"/>
      <c r="G654" s="253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85"/>
      <c r="B655" s="251"/>
      <c r="C655" s="251"/>
      <c r="D655" s="251"/>
      <c r="E655" s="252"/>
      <c r="F655" s="253"/>
      <c r="G655" s="253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85"/>
      <c r="B656" s="251"/>
      <c r="C656" s="251"/>
      <c r="D656" s="251"/>
      <c r="E656" s="252"/>
      <c r="F656" s="253"/>
      <c r="G656" s="253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85"/>
      <c r="B657" s="251"/>
      <c r="C657" s="251"/>
      <c r="D657" s="251"/>
      <c r="E657" s="252"/>
      <c r="F657" s="253"/>
      <c r="G657" s="253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85"/>
      <c r="B658" s="251"/>
      <c r="C658" s="251"/>
      <c r="D658" s="251"/>
      <c r="E658" s="252"/>
      <c r="F658" s="253"/>
      <c r="G658" s="253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85"/>
      <c r="B659" s="251"/>
      <c r="C659" s="251"/>
      <c r="D659" s="251"/>
      <c r="E659" s="252"/>
      <c r="F659" s="253"/>
      <c r="G659" s="253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85"/>
      <c r="B660" s="251"/>
      <c r="C660" s="251"/>
      <c r="D660" s="251"/>
      <c r="E660" s="252"/>
      <c r="F660" s="253"/>
      <c r="G660" s="253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85"/>
      <c r="B661" s="251"/>
      <c r="C661" s="251"/>
      <c r="D661" s="251"/>
      <c r="E661" s="252"/>
      <c r="F661" s="253"/>
      <c r="G661" s="253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85"/>
      <c r="B662" s="251"/>
      <c r="C662" s="251"/>
      <c r="D662" s="251"/>
      <c r="E662" s="252"/>
      <c r="F662" s="253"/>
      <c r="G662" s="253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85"/>
      <c r="B663" s="251"/>
      <c r="C663" s="251"/>
      <c r="D663" s="251"/>
      <c r="E663" s="252"/>
      <c r="F663" s="253"/>
      <c r="G663" s="253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85"/>
      <c r="B664" s="251"/>
      <c r="C664" s="251"/>
      <c r="D664" s="251"/>
      <c r="E664" s="252"/>
      <c r="F664" s="253"/>
      <c r="G664" s="253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85"/>
      <c r="B665" s="251"/>
      <c r="C665" s="251"/>
      <c r="D665" s="251"/>
      <c r="E665" s="252"/>
      <c r="F665" s="253"/>
      <c r="G665" s="253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85"/>
      <c r="B666" s="251"/>
      <c r="C666" s="251"/>
      <c r="D666" s="251"/>
      <c r="E666" s="252"/>
      <c r="F666" s="253"/>
      <c r="G666" s="253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85"/>
      <c r="B667" s="251"/>
      <c r="C667" s="251"/>
      <c r="D667" s="251"/>
      <c r="E667" s="252"/>
      <c r="F667" s="253"/>
      <c r="G667" s="253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85"/>
      <c r="B668" s="251"/>
      <c r="C668" s="251"/>
      <c r="D668" s="251"/>
      <c r="E668" s="252"/>
      <c r="F668" s="253"/>
      <c r="G668" s="253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85"/>
      <c r="B669" s="251"/>
      <c r="C669" s="251"/>
      <c r="D669" s="251"/>
      <c r="E669" s="252"/>
      <c r="F669" s="253"/>
      <c r="G669" s="253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85"/>
      <c r="B670" s="251"/>
      <c r="C670" s="251"/>
      <c r="D670" s="251"/>
      <c r="E670" s="252"/>
      <c r="F670" s="253"/>
      <c r="G670" s="253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85"/>
      <c r="B671" s="251"/>
      <c r="C671" s="251"/>
      <c r="D671" s="251"/>
      <c r="E671" s="252"/>
      <c r="F671" s="253"/>
      <c r="G671" s="253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85"/>
      <c r="B672" s="251"/>
      <c r="C672" s="251"/>
      <c r="D672" s="251"/>
      <c r="E672" s="252"/>
      <c r="F672" s="253"/>
      <c r="G672" s="253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85"/>
      <c r="B673" s="251"/>
      <c r="C673" s="251"/>
      <c r="D673" s="251"/>
      <c r="E673" s="252"/>
      <c r="F673" s="253"/>
      <c r="G673" s="253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85"/>
      <c r="B674" s="251"/>
      <c r="C674" s="251"/>
      <c r="D674" s="251"/>
      <c r="E674" s="252"/>
      <c r="F674" s="253"/>
      <c r="G674" s="253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85"/>
      <c r="B675" s="251"/>
      <c r="C675" s="251"/>
      <c r="D675" s="251"/>
      <c r="E675" s="252"/>
      <c r="F675" s="253"/>
      <c r="G675" s="253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85"/>
      <c r="B676" s="251"/>
      <c r="C676" s="251"/>
      <c r="D676" s="251"/>
      <c r="E676" s="252"/>
      <c r="F676" s="253"/>
      <c r="G676" s="253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85"/>
      <c r="B677" s="251"/>
      <c r="C677" s="251"/>
      <c r="D677" s="251"/>
      <c r="E677" s="252"/>
      <c r="F677" s="253"/>
      <c r="G677" s="253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85"/>
      <c r="B678" s="251"/>
      <c r="C678" s="251"/>
      <c r="D678" s="251"/>
      <c r="E678" s="252"/>
      <c r="F678" s="253"/>
      <c r="G678" s="253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85"/>
      <c r="B679" s="251"/>
      <c r="C679" s="251"/>
      <c r="D679" s="251"/>
      <c r="E679" s="252"/>
      <c r="F679" s="253"/>
      <c r="G679" s="253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85"/>
      <c r="B680" s="251"/>
      <c r="C680" s="251"/>
      <c r="D680" s="251"/>
      <c r="E680" s="252"/>
      <c r="F680" s="253"/>
      <c r="G680" s="253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85"/>
      <c r="B681" s="251"/>
      <c r="C681" s="251"/>
      <c r="D681" s="251"/>
      <c r="E681" s="252"/>
      <c r="F681" s="253"/>
      <c r="G681" s="253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85"/>
      <c r="B682" s="251"/>
      <c r="C682" s="251"/>
      <c r="D682" s="251"/>
      <c r="E682" s="252"/>
      <c r="F682" s="253"/>
      <c r="G682" s="253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85"/>
      <c r="B683" s="251"/>
      <c r="C683" s="251"/>
      <c r="D683" s="251"/>
      <c r="E683" s="252"/>
      <c r="F683" s="253"/>
      <c r="G683" s="253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85"/>
      <c r="B684" s="251"/>
      <c r="C684" s="251"/>
      <c r="D684" s="251"/>
      <c r="E684" s="252"/>
      <c r="F684" s="253"/>
      <c r="G684" s="253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85"/>
      <c r="B685" s="251"/>
      <c r="C685" s="251"/>
      <c r="D685" s="251"/>
      <c r="E685" s="252"/>
      <c r="F685" s="253"/>
      <c r="G685" s="253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85"/>
      <c r="B686" s="251"/>
      <c r="C686" s="251"/>
      <c r="D686" s="251"/>
      <c r="E686" s="252"/>
      <c r="F686" s="253"/>
      <c r="G686" s="253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85"/>
      <c r="B687" s="251"/>
      <c r="C687" s="251"/>
      <c r="D687" s="251"/>
      <c r="E687" s="252"/>
      <c r="F687" s="253"/>
      <c r="G687" s="253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85"/>
      <c r="B688" s="251"/>
      <c r="C688" s="251"/>
      <c r="D688" s="251"/>
      <c r="E688" s="252"/>
      <c r="F688" s="253"/>
      <c r="G688" s="253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85"/>
      <c r="B689" s="251"/>
      <c r="C689" s="251"/>
      <c r="D689" s="251"/>
      <c r="E689" s="252"/>
      <c r="F689" s="253"/>
      <c r="G689" s="253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85"/>
      <c r="B690" s="251"/>
      <c r="C690" s="251"/>
      <c r="D690" s="251"/>
      <c r="E690" s="252"/>
      <c r="F690" s="253"/>
      <c r="G690" s="253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85"/>
      <c r="B691" s="251"/>
      <c r="C691" s="251"/>
      <c r="D691" s="251"/>
      <c r="E691" s="252"/>
      <c r="F691" s="253"/>
      <c r="G691" s="253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85"/>
      <c r="B692" s="251"/>
      <c r="C692" s="251"/>
      <c r="D692" s="251"/>
      <c r="E692" s="252"/>
      <c r="F692" s="253"/>
      <c r="G692" s="253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85"/>
      <c r="B693" s="251"/>
      <c r="C693" s="251"/>
      <c r="D693" s="251"/>
      <c r="E693" s="252"/>
      <c r="F693" s="253"/>
      <c r="G693" s="253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85"/>
      <c r="B694" s="251"/>
      <c r="C694" s="251"/>
      <c r="D694" s="251"/>
      <c r="E694" s="252"/>
      <c r="F694" s="253"/>
      <c r="G694" s="253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85"/>
      <c r="B695" s="251"/>
      <c r="C695" s="251"/>
      <c r="D695" s="251"/>
      <c r="E695" s="252"/>
      <c r="F695" s="253"/>
      <c r="G695" s="253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85"/>
      <c r="B696" s="251"/>
      <c r="C696" s="251"/>
      <c r="D696" s="251"/>
      <c r="E696" s="252"/>
      <c r="F696" s="253"/>
      <c r="G696" s="253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85"/>
      <c r="B697" s="251"/>
      <c r="C697" s="251"/>
      <c r="D697" s="251"/>
      <c r="E697" s="252"/>
      <c r="F697" s="253"/>
      <c r="G697" s="253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85"/>
      <c r="B698" s="251"/>
      <c r="C698" s="251"/>
      <c r="D698" s="251"/>
      <c r="E698" s="252"/>
      <c r="F698" s="253"/>
      <c r="G698" s="253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85"/>
      <c r="B699" s="251"/>
      <c r="C699" s="251"/>
      <c r="D699" s="251"/>
      <c r="E699" s="252"/>
      <c r="F699" s="253"/>
      <c r="G699" s="253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85"/>
      <c r="B700" s="251"/>
      <c r="C700" s="251"/>
      <c r="D700" s="251"/>
      <c r="E700" s="252"/>
      <c r="F700" s="253"/>
      <c r="G700" s="253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85"/>
      <c r="B701" s="251"/>
      <c r="C701" s="251"/>
      <c r="D701" s="251"/>
      <c r="E701" s="252"/>
      <c r="F701" s="253"/>
      <c r="G701" s="253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85"/>
      <c r="B702" s="251"/>
      <c r="C702" s="251"/>
      <c r="D702" s="251"/>
      <c r="E702" s="252"/>
      <c r="F702" s="253"/>
      <c r="G702" s="253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85"/>
      <c r="B703" s="251"/>
      <c r="C703" s="251"/>
      <c r="D703" s="251"/>
      <c r="E703" s="252"/>
      <c r="F703" s="253"/>
      <c r="G703" s="253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85"/>
      <c r="B704" s="251"/>
      <c r="C704" s="251"/>
      <c r="D704" s="251"/>
      <c r="E704" s="252"/>
      <c r="F704" s="253"/>
      <c r="G704" s="253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85"/>
      <c r="B705" s="251"/>
      <c r="C705" s="251"/>
      <c r="D705" s="251"/>
      <c r="E705" s="252"/>
      <c r="F705" s="253"/>
      <c r="G705" s="253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85"/>
      <c r="B706" s="251"/>
      <c r="C706" s="251"/>
      <c r="D706" s="251"/>
      <c r="E706" s="252"/>
      <c r="F706" s="253"/>
      <c r="G706" s="253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85"/>
      <c r="B707" s="251"/>
      <c r="C707" s="251"/>
      <c r="D707" s="251"/>
      <c r="E707" s="252"/>
      <c r="F707" s="253"/>
      <c r="G707" s="253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85"/>
      <c r="B708" s="251"/>
      <c r="C708" s="251"/>
      <c r="D708" s="251"/>
      <c r="E708" s="252"/>
      <c r="F708" s="253"/>
      <c r="G708" s="253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85"/>
      <c r="B709" s="251"/>
      <c r="C709" s="251"/>
      <c r="D709" s="251"/>
      <c r="E709" s="252"/>
      <c r="F709" s="253"/>
      <c r="G709" s="253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85"/>
      <c r="B710" s="251"/>
      <c r="C710" s="251"/>
      <c r="D710" s="251"/>
      <c r="E710" s="252"/>
      <c r="F710" s="253"/>
      <c r="G710" s="253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85"/>
      <c r="B711" s="251"/>
      <c r="C711" s="251"/>
      <c r="D711" s="251"/>
      <c r="E711" s="252"/>
      <c r="F711" s="253"/>
      <c r="G711" s="253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85"/>
      <c r="B712" s="251"/>
      <c r="C712" s="251"/>
      <c r="D712" s="251"/>
      <c r="E712" s="252"/>
      <c r="F712" s="253"/>
      <c r="G712" s="253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85"/>
      <c r="B713" s="251"/>
      <c r="C713" s="251"/>
      <c r="D713" s="251"/>
      <c r="E713" s="252"/>
      <c r="F713" s="253"/>
      <c r="G713" s="253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85"/>
      <c r="B714" s="251"/>
      <c r="C714" s="251"/>
      <c r="D714" s="251"/>
      <c r="E714" s="252"/>
      <c r="F714" s="253"/>
      <c r="G714" s="253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85"/>
      <c r="B715" s="251"/>
      <c r="C715" s="251"/>
      <c r="D715" s="251"/>
      <c r="E715" s="252"/>
      <c r="F715" s="253"/>
      <c r="G715" s="253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85"/>
      <c r="B716" s="251"/>
      <c r="C716" s="251"/>
      <c r="D716" s="251"/>
      <c r="E716" s="252"/>
      <c r="F716" s="253"/>
      <c r="G716" s="253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85"/>
      <c r="B717" s="251"/>
      <c r="C717" s="251"/>
      <c r="D717" s="251"/>
      <c r="E717" s="252"/>
      <c r="F717" s="253"/>
      <c r="G717" s="253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85"/>
      <c r="B718" s="251"/>
      <c r="C718" s="251"/>
      <c r="D718" s="251"/>
      <c r="E718" s="252"/>
      <c r="F718" s="253"/>
      <c r="G718" s="253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85"/>
      <c r="B719" s="251"/>
      <c r="C719" s="251"/>
      <c r="D719" s="251"/>
      <c r="E719" s="252"/>
      <c r="F719" s="253"/>
      <c r="G719" s="253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85"/>
      <c r="B720" s="251"/>
      <c r="C720" s="251"/>
      <c r="D720" s="251"/>
      <c r="E720" s="252"/>
      <c r="F720" s="253"/>
      <c r="G720" s="253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85"/>
      <c r="B721" s="251"/>
      <c r="C721" s="251"/>
      <c r="D721" s="251"/>
      <c r="E721" s="252"/>
      <c r="F721" s="253"/>
      <c r="G721" s="253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85"/>
      <c r="B722" s="251"/>
      <c r="C722" s="251"/>
      <c r="D722" s="251"/>
      <c r="E722" s="252"/>
      <c r="F722" s="253"/>
      <c r="G722" s="253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85"/>
      <c r="B723" s="251"/>
      <c r="C723" s="251"/>
      <c r="D723" s="251"/>
      <c r="E723" s="252"/>
      <c r="F723" s="253"/>
      <c r="G723" s="253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85"/>
      <c r="B724" s="251"/>
      <c r="C724" s="251"/>
      <c r="D724" s="251"/>
      <c r="E724" s="252"/>
      <c r="F724" s="253"/>
      <c r="G724" s="253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85"/>
      <c r="B725" s="251"/>
      <c r="C725" s="251"/>
      <c r="D725" s="251"/>
      <c r="E725" s="252"/>
      <c r="F725" s="253"/>
      <c r="G725" s="253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85"/>
      <c r="B726" s="251"/>
      <c r="C726" s="251"/>
      <c r="D726" s="251"/>
      <c r="E726" s="252"/>
      <c r="F726" s="253"/>
      <c r="G726" s="253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85"/>
      <c r="B727" s="251"/>
      <c r="C727" s="251"/>
      <c r="D727" s="251"/>
      <c r="E727" s="252"/>
      <c r="F727" s="253"/>
      <c r="G727" s="253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85"/>
      <c r="B728" s="251"/>
      <c r="C728" s="251"/>
      <c r="D728" s="251"/>
      <c r="E728" s="252"/>
      <c r="F728" s="253"/>
      <c r="G728" s="253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85"/>
      <c r="B729" s="251"/>
      <c r="C729" s="251"/>
      <c r="D729" s="251"/>
      <c r="E729" s="252"/>
      <c r="F729" s="253"/>
      <c r="G729" s="253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85"/>
      <c r="B730" s="251"/>
      <c r="C730" s="251"/>
      <c r="D730" s="251"/>
      <c r="E730" s="252"/>
      <c r="F730" s="253"/>
      <c r="G730" s="253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85"/>
      <c r="B731" s="251"/>
      <c r="C731" s="251"/>
      <c r="D731" s="251"/>
      <c r="E731" s="252"/>
      <c r="F731" s="253"/>
      <c r="G731" s="253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85"/>
      <c r="B732" s="251"/>
      <c r="C732" s="251"/>
      <c r="D732" s="251"/>
      <c r="E732" s="252"/>
      <c r="F732" s="253"/>
      <c r="G732" s="253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85"/>
      <c r="B733" s="251"/>
      <c r="C733" s="251"/>
      <c r="D733" s="251"/>
      <c r="E733" s="252"/>
      <c r="F733" s="253"/>
      <c r="G733" s="253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85"/>
      <c r="B734" s="251"/>
      <c r="C734" s="251"/>
      <c r="D734" s="251"/>
      <c r="E734" s="252"/>
      <c r="F734" s="253"/>
      <c r="G734" s="253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85"/>
      <c r="B735" s="251"/>
      <c r="C735" s="251"/>
      <c r="D735" s="251"/>
      <c r="E735" s="252"/>
      <c r="F735" s="253"/>
      <c r="G735" s="253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85"/>
      <c r="B736" s="251"/>
      <c r="C736" s="251"/>
      <c r="D736" s="251"/>
      <c r="E736" s="252"/>
      <c r="F736" s="253"/>
      <c r="G736" s="253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85"/>
      <c r="B737" s="251"/>
      <c r="C737" s="251"/>
      <c r="D737" s="251"/>
      <c r="E737" s="252"/>
      <c r="F737" s="253"/>
      <c r="G737" s="253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85"/>
      <c r="B738" s="251"/>
      <c r="C738" s="251"/>
      <c r="D738" s="251"/>
      <c r="E738" s="252"/>
      <c r="F738" s="253"/>
      <c r="G738" s="253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85"/>
      <c r="B739" s="251"/>
      <c r="C739" s="251"/>
      <c r="D739" s="251"/>
      <c r="E739" s="252"/>
      <c r="F739" s="253"/>
      <c r="G739" s="253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85"/>
      <c r="B740" s="251"/>
      <c r="C740" s="251"/>
      <c r="D740" s="251"/>
      <c r="E740" s="252"/>
      <c r="F740" s="253"/>
      <c r="G740" s="253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85"/>
      <c r="B741" s="251"/>
      <c r="C741" s="251"/>
      <c r="D741" s="251"/>
      <c r="E741" s="252"/>
      <c r="F741" s="253"/>
      <c r="G741" s="253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85"/>
      <c r="B742" s="251"/>
      <c r="C742" s="251"/>
      <c r="D742" s="251"/>
      <c r="E742" s="252"/>
      <c r="F742" s="253"/>
      <c r="G742" s="253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85"/>
      <c r="B743" s="251"/>
      <c r="C743" s="251"/>
      <c r="D743" s="251"/>
      <c r="E743" s="252"/>
      <c r="F743" s="253"/>
      <c r="G743" s="253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85"/>
      <c r="B744" s="251"/>
      <c r="C744" s="251"/>
      <c r="D744" s="251"/>
      <c r="E744" s="252"/>
      <c r="F744" s="253"/>
      <c r="G744" s="253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85"/>
      <c r="B745" s="251"/>
      <c r="C745" s="251"/>
      <c r="D745" s="251"/>
      <c r="E745" s="252"/>
      <c r="F745" s="253"/>
      <c r="G745" s="253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85"/>
      <c r="B746" s="251"/>
      <c r="C746" s="251"/>
      <c r="D746" s="251"/>
      <c r="E746" s="252"/>
      <c r="F746" s="253"/>
      <c r="G746" s="253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85"/>
      <c r="B747" s="251"/>
      <c r="C747" s="251"/>
      <c r="D747" s="251"/>
      <c r="E747" s="252"/>
      <c r="F747" s="253"/>
      <c r="G747" s="253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85"/>
      <c r="B748" s="251"/>
      <c r="C748" s="251"/>
      <c r="D748" s="251"/>
      <c r="E748" s="252"/>
      <c r="F748" s="253"/>
      <c r="G748" s="253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85"/>
      <c r="B749" s="251"/>
      <c r="C749" s="251"/>
      <c r="D749" s="251"/>
      <c r="E749" s="252"/>
      <c r="F749" s="253"/>
      <c r="G749" s="253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85"/>
      <c r="B750" s="251"/>
      <c r="C750" s="251"/>
      <c r="D750" s="251"/>
      <c r="E750" s="252"/>
      <c r="F750" s="253"/>
      <c r="G750" s="253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85"/>
      <c r="B751" s="251"/>
      <c r="C751" s="251"/>
      <c r="D751" s="251"/>
      <c r="E751" s="252"/>
      <c r="F751" s="253"/>
      <c r="G751" s="253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85"/>
      <c r="B752" s="251"/>
      <c r="C752" s="251"/>
      <c r="D752" s="251"/>
      <c r="E752" s="252"/>
      <c r="F752" s="253"/>
      <c r="G752" s="253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85"/>
      <c r="B753" s="251"/>
      <c r="C753" s="251"/>
      <c r="D753" s="251"/>
      <c r="E753" s="252"/>
      <c r="F753" s="253"/>
      <c r="G753" s="253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85"/>
      <c r="B754" s="251"/>
      <c r="C754" s="251"/>
      <c r="D754" s="251"/>
      <c r="E754" s="252"/>
      <c r="F754" s="253"/>
      <c r="G754" s="253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85"/>
      <c r="B755" s="251"/>
      <c r="C755" s="251"/>
      <c r="D755" s="251"/>
      <c r="E755" s="252"/>
      <c r="F755" s="253"/>
      <c r="G755" s="253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85"/>
      <c r="B756" s="251"/>
      <c r="C756" s="251"/>
      <c r="D756" s="251"/>
      <c r="E756" s="252"/>
      <c r="F756" s="253"/>
      <c r="G756" s="253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85"/>
      <c r="B757" s="251"/>
      <c r="C757" s="251"/>
      <c r="D757" s="251"/>
      <c r="E757" s="252"/>
      <c r="F757" s="253"/>
      <c r="G757" s="253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85"/>
      <c r="B758" s="251"/>
      <c r="C758" s="251"/>
      <c r="D758" s="251"/>
      <c r="E758" s="252"/>
      <c r="F758" s="253"/>
      <c r="G758" s="253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85"/>
      <c r="B759" s="251"/>
      <c r="C759" s="251"/>
      <c r="D759" s="251"/>
      <c r="E759" s="252"/>
      <c r="F759" s="253"/>
      <c r="G759" s="253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85"/>
      <c r="B760" s="251"/>
      <c r="C760" s="251"/>
      <c r="D760" s="251"/>
      <c r="E760" s="252"/>
      <c r="F760" s="253"/>
      <c r="G760" s="253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85"/>
      <c r="B761" s="251"/>
      <c r="C761" s="251"/>
      <c r="D761" s="251"/>
      <c r="E761" s="252"/>
      <c r="F761" s="253"/>
      <c r="G761" s="253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85"/>
      <c r="B762" s="251"/>
      <c r="C762" s="251"/>
      <c r="D762" s="251"/>
      <c r="E762" s="252"/>
      <c r="F762" s="253"/>
      <c r="G762" s="253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85"/>
      <c r="B763" s="251"/>
      <c r="C763" s="251"/>
      <c r="D763" s="251"/>
      <c r="E763" s="252"/>
      <c r="F763" s="253"/>
      <c r="G763" s="253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85"/>
      <c r="B764" s="251"/>
      <c r="C764" s="251"/>
      <c r="D764" s="251"/>
      <c r="E764" s="252"/>
      <c r="F764" s="253"/>
      <c r="G764" s="253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85"/>
      <c r="B765" s="251"/>
      <c r="C765" s="251"/>
      <c r="D765" s="251"/>
      <c r="E765" s="252"/>
      <c r="F765" s="253"/>
      <c r="G765" s="253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85"/>
      <c r="B766" s="251"/>
      <c r="C766" s="251"/>
      <c r="D766" s="251"/>
      <c r="E766" s="252"/>
      <c r="F766" s="253"/>
      <c r="G766" s="253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85"/>
      <c r="B767" s="251"/>
      <c r="C767" s="251"/>
      <c r="D767" s="251"/>
      <c r="E767" s="252"/>
      <c r="F767" s="253"/>
      <c r="G767" s="253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85"/>
      <c r="B768" s="251"/>
      <c r="C768" s="251"/>
      <c r="D768" s="251"/>
      <c r="E768" s="252"/>
      <c r="F768" s="253"/>
      <c r="G768" s="253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85"/>
      <c r="B769" s="251"/>
      <c r="C769" s="251"/>
      <c r="D769" s="251"/>
      <c r="E769" s="252"/>
      <c r="F769" s="253"/>
      <c r="G769" s="253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85"/>
      <c r="B770" s="251"/>
      <c r="C770" s="251"/>
      <c r="D770" s="251"/>
      <c r="E770" s="252"/>
      <c r="F770" s="253"/>
      <c r="G770" s="253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85"/>
      <c r="B771" s="251"/>
      <c r="C771" s="251"/>
      <c r="D771" s="251"/>
      <c r="E771" s="252"/>
      <c r="F771" s="253"/>
      <c r="G771" s="253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85"/>
      <c r="B772" s="251"/>
      <c r="C772" s="251"/>
      <c r="D772" s="251"/>
      <c r="E772" s="252"/>
      <c r="F772" s="253"/>
      <c r="G772" s="253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85"/>
      <c r="B773" s="251"/>
      <c r="C773" s="251"/>
      <c r="D773" s="251"/>
      <c r="E773" s="252"/>
      <c r="F773" s="253"/>
      <c r="G773" s="253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85"/>
      <c r="B774" s="251"/>
      <c r="C774" s="251"/>
      <c r="D774" s="251"/>
      <c r="E774" s="252"/>
      <c r="F774" s="253"/>
      <c r="G774" s="253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85"/>
      <c r="B775" s="251"/>
      <c r="C775" s="251"/>
      <c r="D775" s="251"/>
      <c r="E775" s="252"/>
      <c r="F775" s="253"/>
      <c r="G775" s="253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85"/>
      <c r="B776" s="251"/>
      <c r="C776" s="251"/>
      <c r="D776" s="251"/>
      <c r="E776" s="252"/>
      <c r="F776" s="253"/>
      <c r="G776" s="253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85"/>
      <c r="B777" s="251"/>
      <c r="C777" s="251"/>
      <c r="D777" s="251"/>
      <c r="E777" s="252"/>
      <c r="F777" s="253"/>
      <c r="G777" s="253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85"/>
      <c r="B778" s="251"/>
      <c r="C778" s="251"/>
      <c r="D778" s="251"/>
      <c r="E778" s="252"/>
      <c r="F778" s="253"/>
      <c r="G778" s="253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85"/>
      <c r="B779" s="251"/>
      <c r="C779" s="251"/>
      <c r="D779" s="251"/>
      <c r="E779" s="252"/>
      <c r="F779" s="253"/>
      <c r="G779" s="253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85"/>
      <c r="B780" s="251"/>
      <c r="C780" s="251"/>
      <c r="D780" s="251"/>
      <c r="E780" s="252"/>
      <c r="F780" s="253"/>
      <c r="G780" s="253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85"/>
      <c r="B781" s="251"/>
      <c r="C781" s="251"/>
      <c r="D781" s="251"/>
      <c r="E781" s="252"/>
      <c r="F781" s="253"/>
      <c r="G781" s="253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85"/>
      <c r="B782" s="251"/>
      <c r="C782" s="251"/>
      <c r="D782" s="251"/>
      <c r="E782" s="252"/>
      <c r="F782" s="253"/>
      <c r="G782" s="253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85"/>
      <c r="B783" s="251"/>
      <c r="C783" s="251"/>
      <c r="D783" s="251"/>
      <c r="E783" s="252"/>
      <c r="F783" s="253"/>
      <c r="G783" s="253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85"/>
      <c r="B784" s="251"/>
      <c r="C784" s="251"/>
      <c r="D784" s="251"/>
      <c r="E784" s="252"/>
      <c r="F784" s="253"/>
      <c r="G784" s="253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85"/>
      <c r="B785" s="251"/>
      <c r="C785" s="251"/>
      <c r="D785" s="251"/>
      <c r="E785" s="252"/>
      <c r="F785" s="253"/>
      <c r="G785" s="253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85"/>
      <c r="B786" s="251"/>
      <c r="C786" s="251"/>
      <c r="D786" s="251"/>
      <c r="E786" s="252"/>
      <c r="F786" s="253"/>
      <c r="G786" s="253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85"/>
      <c r="B787" s="251"/>
      <c r="C787" s="251"/>
      <c r="D787" s="251"/>
      <c r="E787" s="252"/>
      <c r="F787" s="253"/>
      <c r="G787" s="253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85"/>
      <c r="B788" s="251"/>
      <c r="C788" s="251"/>
      <c r="D788" s="251"/>
      <c r="E788" s="252"/>
      <c r="F788" s="253"/>
      <c r="G788" s="253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85"/>
      <c r="B789" s="251"/>
      <c r="C789" s="251"/>
      <c r="D789" s="251"/>
      <c r="E789" s="252"/>
      <c r="F789" s="253"/>
      <c r="G789" s="253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85"/>
      <c r="B790" s="251"/>
      <c r="C790" s="251"/>
      <c r="D790" s="251"/>
      <c r="E790" s="252"/>
      <c r="F790" s="253"/>
      <c r="G790" s="253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85"/>
      <c r="B791" s="251"/>
      <c r="C791" s="251"/>
      <c r="D791" s="251"/>
      <c r="E791" s="252"/>
      <c r="F791" s="253"/>
      <c r="G791" s="253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85"/>
      <c r="B792" s="251"/>
      <c r="C792" s="251"/>
      <c r="D792" s="251"/>
      <c r="E792" s="252"/>
      <c r="F792" s="253"/>
      <c r="G792" s="253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85"/>
      <c r="B793" s="251"/>
      <c r="C793" s="251"/>
      <c r="D793" s="251"/>
      <c r="E793" s="252"/>
      <c r="F793" s="253"/>
      <c r="G793" s="253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85"/>
      <c r="B794" s="251"/>
      <c r="C794" s="251"/>
      <c r="D794" s="251"/>
      <c r="E794" s="252"/>
      <c r="F794" s="253"/>
      <c r="G794" s="253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85"/>
      <c r="B795" s="251"/>
      <c r="C795" s="251"/>
      <c r="D795" s="251"/>
      <c r="E795" s="252"/>
      <c r="F795" s="253"/>
      <c r="G795" s="253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85"/>
      <c r="B796" s="251"/>
      <c r="C796" s="251"/>
      <c r="D796" s="251"/>
      <c r="E796" s="252"/>
      <c r="F796" s="253"/>
      <c r="G796" s="253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85"/>
      <c r="B797" s="251"/>
      <c r="C797" s="251"/>
      <c r="D797" s="251"/>
      <c r="E797" s="252"/>
      <c r="F797" s="253"/>
      <c r="G797" s="253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85"/>
      <c r="B798" s="251"/>
      <c r="C798" s="251"/>
      <c r="D798" s="251"/>
      <c r="E798" s="252"/>
      <c r="F798" s="253"/>
      <c r="G798" s="253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85"/>
      <c r="B799" s="251"/>
      <c r="C799" s="251"/>
      <c r="D799" s="251"/>
      <c r="E799" s="252"/>
      <c r="F799" s="253"/>
      <c r="G799" s="253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85"/>
      <c r="B800" s="251"/>
      <c r="C800" s="251"/>
      <c r="D800" s="251"/>
      <c r="E800" s="252"/>
      <c r="F800" s="253"/>
      <c r="G800" s="253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85"/>
      <c r="B801" s="251"/>
      <c r="C801" s="251"/>
      <c r="D801" s="251"/>
      <c r="E801" s="252"/>
      <c r="F801" s="253"/>
      <c r="G801" s="253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85"/>
      <c r="B802" s="251"/>
      <c r="C802" s="251"/>
      <c r="D802" s="251"/>
      <c r="E802" s="252"/>
      <c r="F802" s="253"/>
      <c r="G802" s="253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85"/>
      <c r="B803" s="251"/>
      <c r="C803" s="251"/>
      <c r="D803" s="251"/>
      <c r="E803" s="252"/>
      <c r="F803" s="253"/>
      <c r="G803" s="253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85"/>
      <c r="B804" s="251"/>
      <c r="C804" s="251"/>
      <c r="D804" s="251"/>
      <c r="E804" s="252"/>
      <c r="F804" s="253"/>
      <c r="G804" s="253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85"/>
      <c r="B805" s="251"/>
      <c r="C805" s="251"/>
      <c r="D805" s="251"/>
      <c r="E805" s="252"/>
      <c r="F805" s="253"/>
      <c r="G805" s="253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85"/>
      <c r="B806" s="251"/>
      <c r="C806" s="251"/>
      <c r="D806" s="251"/>
      <c r="E806" s="252"/>
      <c r="F806" s="253"/>
      <c r="G806" s="253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85"/>
      <c r="B807" s="251"/>
      <c r="C807" s="251"/>
      <c r="D807" s="251"/>
      <c r="E807" s="252"/>
      <c r="F807" s="253"/>
      <c r="G807" s="253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85"/>
      <c r="B808" s="251"/>
      <c r="C808" s="251"/>
      <c r="D808" s="251"/>
      <c r="E808" s="252"/>
      <c r="F808" s="253"/>
      <c r="G808" s="253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85"/>
      <c r="B809" s="251"/>
      <c r="C809" s="251"/>
      <c r="D809" s="251"/>
      <c r="E809" s="252"/>
      <c r="F809" s="253"/>
      <c r="G809" s="253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85"/>
      <c r="B810" s="251"/>
      <c r="C810" s="251"/>
      <c r="D810" s="251"/>
      <c r="E810" s="252"/>
      <c r="F810" s="253"/>
      <c r="G810" s="253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85"/>
      <c r="B811" s="251"/>
      <c r="C811" s="251"/>
      <c r="D811" s="251"/>
      <c r="E811" s="252"/>
      <c r="F811" s="253"/>
      <c r="G811" s="253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85"/>
      <c r="B812" s="251"/>
      <c r="C812" s="251"/>
      <c r="D812" s="251"/>
      <c r="E812" s="252"/>
      <c r="F812" s="253"/>
      <c r="G812" s="253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85"/>
      <c r="B813" s="251"/>
      <c r="C813" s="251"/>
      <c r="D813" s="251"/>
      <c r="E813" s="252"/>
      <c r="F813" s="253"/>
      <c r="G813" s="253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85"/>
      <c r="B814" s="251"/>
      <c r="C814" s="251"/>
      <c r="D814" s="251"/>
      <c r="E814" s="252"/>
      <c r="F814" s="253"/>
      <c r="G814" s="253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85"/>
      <c r="B815" s="251"/>
      <c r="C815" s="251"/>
      <c r="D815" s="251"/>
      <c r="E815" s="252"/>
      <c r="F815" s="253"/>
      <c r="G815" s="253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85"/>
      <c r="B816" s="251"/>
      <c r="C816" s="251"/>
      <c r="D816" s="251"/>
      <c r="E816" s="252"/>
      <c r="F816" s="253"/>
      <c r="G816" s="253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85"/>
      <c r="B817" s="251"/>
      <c r="C817" s="251"/>
      <c r="D817" s="251"/>
      <c r="E817" s="252"/>
      <c r="F817" s="253"/>
      <c r="G817" s="253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85"/>
      <c r="B818" s="251"/>
      <c r="C818" s="251"/>
      <c r="D818" s="251"/>
      <c r="E818" s="252"/>
      <c r="F818" s="253"/>
      <c r="G818" s="253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85"/>
      <c r="B819" s="251"/>
      <c r="C819" s="251"/>
      <c r="D819" s="251"/>
      <c r="E819" s="252"/>
      <c r="F819" s="253"/>
      <c r="G819" s="253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85"/>
      <c r="B820" s="251"/>
      <c r="C820" s="251"/>
      <c r="D820" s="251"/>
      <c r="E820" s="252"/>
      <c r="F820" s="253"/>
      <c r="G820" s="253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85"/>
      <c r="B821" s="251"/>
      <c r="C821" s="251"/>
      <c r="D821" s="251"/>
      <c r="E821" s="252"/>
      <c r="F821" s="253"/>
      <c r="G821" s="253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85"/>
      <c r="B822" s="251"/>
      <c r="C822" s="251"/>
      <c r="D822" s="251"/>
      <c r="E822" s="252"/>
      <c r="F822" s="253"/>
      <c r="G822" s="253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85"/>
      <c r="B823" s="251"/>
      <c r="C823" s="251"/>
      <c r="D823" s="251"/>
      <c r="E823" s="252"/>
      <c r="F823" s="253"/>
      <c r="G823" s="253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85"/>
      <c r="B824" s="251"/>
      <c r="C824" s="251"/>
      <c r="D824" s="251"/>
      <c r="E824" s="252"/>
      <c r="F824" s="253"/>
      <c r="G824" s="253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85"/>
      <c r="B825" s="251"/>
      <c r="C825" s="251"/>
      <c r="D825" s="251"/>
      <c r="E825" s="252"/>
      <c r="F825" s="253"/>
      <c r="G825" s="253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85"/>
      <c r="B826" s="251"/>
      <c r="C826" s="251"/>
      <c r="D826" s="251"/>
      <c r="E826" s="252"/>
      <c r="F826" s="253"/>
      <c r="G826" s="253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85"/>
      <c r="B827" s="251"/>
      <c r="C827" s="251"/>
      <c r="D827" s="251"/>
      <c r="E827" s="252"/>
      <c r="F827" s="253"/>
      <c r="G827" s="253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85"/>
      <c r="B828" s="251"/>
      <c r="C828" s="251"/>
      <c r="D828" s="251"/>
      <c r="E828" s="252"/>
      <c r="F828" s="253"/>
      <c r="G828" s="253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85"/>
      <c r="B829" s="251"/>
      <c r="C829" s="251"/>
      <c r="D829" s="251"/>
      <c r="E829" s="252"/>
      <c r="F829" s="253"/>
      <c r="G829" s="253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85"/>
      <c r="B830" s="251"/>
      <c r="C830" s="251"/>
      <c r="D830" s="251"/>
      <c r="E830" s="252"/>
      <c r="F830" s="253"/>
      <c r="G830" s="253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85"/>
      <c r="B831" s="251"/>
      <c r="C831" s="251"/>
      <c r="D831" s="251"/>
      <c r="E831" s="252"/>
      <c r="F831" s="253"/>
      <c r="G831" s="253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85"/>
      <c r="B832" s="251"/>
      <c r="C832" s="251"/>
      <c r="D832" s="251"/>
      <c r="E832" s="252"/>
      <c r="F832" s="253"/>
      <c r="G832" s="253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85"/>
      <c r="B833" s="251"/>
      <c r="C833" s="251"/>
      <c r="D833" s="251"/>
      <c r="E833" s="252"/>
      <c r="F833" s="253"/>
      <c r="G833" s="253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85"/>
      <c r="B834" s="251"/>
      <c r="C834" s="251"/>
      <c r="D834" s="251"/>
      <c r="E834" s="252"/>
      <c r="F834" s="253"/>
      <c r="G834" s="253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85"/>
      <c r="B835" s="251"/>
      <c r="C835" s="251"/>
      <c r="D835" s="251"/>
      <c r="E835" s="252"/>
      <c r="F835" s="253"/>
      <c r="G835" s="253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85"/>
      <c r="B836" s="251"/>
      <c r="C836" s="251"/>
      <c r="D836" s="251"/>
      <c r="E836" s="252"/>
      <c r="F836" s="253"/>
      <c r="G836" s="253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85"/>
      <c r="B837" s="251"/>
      <c r="C837" s="251"/>
      <c r="D837" s="251"/>
      <c r="E837" s="252"/>
      <c r="F837" s="253"/>
      <c r="G837" s="253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85"/>
      <c r="B838" s="251"/>
      <c r="C838" s="251"/>
      <c r="D838" s="251"/>
      <c r="E838" s="252"/>
      <c r="F838" s="253"/>
      <c r="G838" s="253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85"/>
      <c r="B839" s="251"/>
      <c r="C839" s="251"/>
      <c r="D839" s="251"/>
      <c r="E839" s="252"/>
      <c r="F839" s="253"/>
      <c r="G839" s="253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85"/>
      <c r="B840" s="251"/>
      <c r="C840" s="251"/>
      <c r="D840" s="251"/>
      <c r="E840" s="252"/>
      <c r="F840" s="253"/>
      <c r="G840" s="253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85"/>
      <c r="B841" s="251"/>
      <c r="C841" s="251"/>
      <c r="D841" s="251"/>
      <c r="E841" s="252"/>
      <c r="F841" s="253"/>
      <c r="G841" s="253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85"/>
      <c r="B842" s="251"/>
      <c r="C842" s="251"/>
      <c r="D842" s="251"/>
      <c r="E842" s="252"/>
      <c r="F842" s="253"/>
      <c r="G842" s="253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85"/>
      <c r="B843" s="251"/>
      <c r="C843" s="251"/>
      <c r="D843" s="251"/>
      <c r="E843" s="252"/>
      <c r="F843" s="253"/>
      <c r="G843" s="253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85"/>
      <c r="B844" s="251"/>
      <c r="C844" s="251"/>
      <c r="D844" s="251"/>
      <c r="E844" s="252"/>
      <c r="F844" s="253"/>
      <c r="G844" s="253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85"/>
      <c r="B845" s="251"/>
      <c r="C845" s="251"/>
      <c r="D845" s="251"/>
      <c r="E845" s="252"/>
      <c r="F845" s="253"/>
      <c r="G845" s="253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85"/>
      <c r="B846" s="251"/>
      <c r="C846" s="251"/>
      <c r="D846" s="251"/>
      <c r="E846" s="252"/>
      <c r="F846" s="253"/>
      <c r="G846" s="253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85"/>
      <c r="B847" s="251"/>
      <c r="C847" s="251"/>
      <c r="D847" s="251"/>
      <c r="E847" s="252"/>
      <c r="F847" s="253"/>
      <c r="G847" s="253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85"/>
      <c r="B848" s="251"/>
      <c r="C848" s="251"/>
      <c r="D848" s="251"/>
      <c r="E848" s="252"/>
      <c r="F848" s="253"/>
      <c r="G848" s="253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85"/>
      <c r="B849" s="251"/>
      <c r="C849" s="251"/>
      <c r="D849" s="251"/>
      <c r="E849" s="252"/>
      <c r="F849" s="253"/>
      <c r="G849" s="253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85"/>
      <c r="B850" s="251"/>
      <c r="C850" s="251"/>
      <c r="D850" s="251"/>
      <c r="E850" s="252"/>
      <c r="F850" s="253"/>
      <c r="G850" s="253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85"/>
      <c r="B851" s="251"/>
      <c r="C851" s="251"/>
      <c r="D851" s="251"/>
      <c r="E851" s="252"/>
      <c r="F851" s="253"/>
      <c r="G851" s="253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85"/>
      <c r="B852" s="251"/>
      <c r="C852" s="251"/>
      <c r="D852" s="251"/>
      <c r="E852" s="252"/>
      <c r="F852" s="253"/>
      <c r="G852" s="253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85"/>
      <c r="B853" s="251"/>
      <c r="C853" s="251"/>
      <c r="D853" s="251"/>
      <c r="E853" s="252"/>
      <c r="F853" s="253"/>
      <c r="G853" s="253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85"/>
      <c r="B854" s="251"/>
      <c r="C854" s="251"/>
      <c r="D854" s="251"/>
      <c r="E854" s="252"/>
      <c r="F854" s="253"/>
      <c r="G854" s="253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85"/>
      <c r="B855" s="251"/>
      <c r="C855" s="251"/>
      <c r="D855" s="251"/>
      <c r="E855" s="252"/>
      <c r="F855" s="253"/>
      <c r="G855" s="253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85"/>
      <c r="B856" s="251"/>
      <c r="C856" s="251"/>
      <c r="D856" s="251"/>
      <c r="E856" s="252"/>
      <c r="F856" s="253"/>
      <c r="G856" s="253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85"/>
      <c r="B857" s="251"/>
      <c r="C857" s="251"/>
      <c r="D857" s="251"/>
      <c r="E857" s="252"/>
      <c r="F857" s="253"/>
      <c r="G857" s="253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85"/>
      <c r="B858" s="251"/>
      <c r="C858" s="251"/>
      <c r="D858" s="251"/>
      <c r="E858" s="252"/>
      <c r="F858" s="253"/>
      <c r="G858" s="253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85"/>
      <c r="B859" s="251"/>
      <c r="C859" s="251"/>
      <c r="D859" s="251"/>
      <c r="E859" s="252"/>
      <c r="F859" s="253"/>
      <c r="G859" s="253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85"/>
      <c r="B860" s="251"/>
      <c r="C860" s="251"/>
      <c r="D860" s="251"/>
      <c r="E860" s="252"/>
      <c r="F860" s="253"/>
      <c r="G860" s="253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85"/>
      <c r="B861" s="251"/>
      <c r="C861" s="251"/>
      <c r="D861" s="251"/>
      <c r="E861" s="252"/>
      <c r="F861" s="253"/>
      <c r="G861" s="253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85"/>
      <c r="B862" s="251"/>
      <c r="C862" s="251"/>
      <c r="D862" s="251"/>
      <c r="E862" s="252"/>
      <c r="F862" s="253"/>
      <c r="G862" s="253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85"/>
      <c r="B863" s="251"/>
      <c r="C863" s="251"/>
      <c r="D863" s="251"/>
      <c r="E863" s="252"/>
      <c r="F863" s="253"/>
      <c r="G863" s="253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85"/>
      <c r="B864" s="251"/>
      <c r="C864" s="251"/>
      <c r="D864" s="251"/>
      <c r="E864" s="252"/>
      <c r="F864" s="253"/>
      <c r="G864" s="253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85"/>
      <c r="B865" s="251"/>
      <c r="C865" s="251"/>
      <c r="D865" s="251"/>
      <c r="E865" s="252"/>
      <c r="F865" s="253"/>
      <c r="G865" s="253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85"/>
      <c r="B866" s="251"/>
      <c r="C866" s="251"/>
      <c r="D866" s="251"/>
      <c r="E866" s="252"/>
      <c r="F866" s="253"/>
      <c r="G866" s="253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85"/>
      <c r="B867" s="251"/>
      <c r="C867" s="251"/>
      <c r="D867" s="251"/>
      <c r="E867" s="252"/>
      <c r="F867" s="253"/>
      <c r="G867" s="253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85"/>
      <c r="B868" s="251"/>
      <c r="C868" s="251"/>
      <c r="D868" s="251"/>
      <c r="E868" s="252"/>
      <c r="F868" s="253"/>
      <c r="G868" s="253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85"/>
      <c r="B869" s="251"/>
      <c r="C869" s="251"/>
      <c r="D869" s="251"/>
      <c r="E869" s="252"/>
      <c r="F869" s="253"/>
      <c r="G869" s="253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85"/>
      <c r="B870" s="251"/>
      <c r="C870" s="251"/>
      <c r="D870" s="251"/>
      <c r="E870" s="252"/>
      <c r="F870" s="253"/>
      <c r="G870" s="253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85"/>
      <c r="B871" s="251"/>
      <c r="C871" s="251"/>
      <c r="D871" s="251"/>
      <c r="E871" s="252"/>
      <c r="F871" s="253"/>
      <c r="G871" s="253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85"/>
      <c r="B872" s="251"/>
      <c r="C872" s="251"/>
      <c r="D872" s="251"/>
      <c r="E872" s="252"/>
      <c r="F872" s="253"/>
      <c r="G872" s="253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85"/>
      <c r="B873" s="251"/>
      <c r="C873" s="251"/>
      <c r="D873" s="251"/>
      <c r="E873" s="252"/>
      <c r="F873" s="253"/>
      <c r="G873" s="253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85"/>
      <c r="B874" s="251"/>
      <c r="C874" s="251"/>
      <c r="D874" s="251"/>
      <c r="E874" s="252"/>
      <c r="F874" s="253"/>
      <c r="G874" s="253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85"/>
      <c r="B875" s="251"/>
      <c r="C875" s="251"/>
      <c r="D875" s="251"/>
      <c r="E875" s="252"/>
      <c r="F875" s="253"/>
      <c r="G875" s="253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85"/>
      <c r="B876" s="251"/>
      <c r="C876" s="251"/>
      <c r="D876" s="251"/>
      <c r="E876" s="252"/>
      <c r="F876" s="253"/>
      <c r="G876" s="253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85"/>
      <c r="B877" s="251"/>
      <c r="C877" s="251"/>
      <c r="D877" s="251"/>
      <c r="E877" s="252"/>
      <c r="F877" s="253"/>
      <c r="G877" s="253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85"/>
      <c r="B878" s="251"/>
      <c r="C878" s="251"/>
      <c r="D878" s="251"/>
      <c r="E878" s="252"/>
      <c r="F878" s="253"/>
      <c r="G878" s="253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85"/>
      <c r="B879" s="251"/>
      <c r="C879" s="251"/>
      <c r="D879" s="251"/>
      <c r="E879" s="252"/>
      <c r="F879" s="253"/>
      <c r="G879" s="253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85"/>
      <c r="B880" s="251"/>
      <c r="C880" s="251"/>
      <c r="D880" s="251"/>
      <c r="E880" s="252"/>
      <c r="F880" s="253"/>
      <c r="G880" s="253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85"/>
      <c r="B881" s="251"/>
      <c r="C881" s="251"/>
      <c r="D881" s="251"/>
      <c r="E881" s="252"/>
      <c r="F881" s="253"/>
      <c r="G881" s="253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85"/>
      <c r="B882" s="251"/>
      <c r="C882" s="251"/>
      <c r="D882" s="251"/>
      <c r="E882" s="252"/>
      <c r="F882" s="253"/>
      <c r="G882" s="253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85"/>
      <c r="B883" s="251"/>
      <c r="C883" s="251"/>
      <c r="D883" s="251"/>
      <c r="E883" s="252"/>
      <c r="F883" s="253"/>
      <c r="G883" s="253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85"/>
      <c r="B884" s="251"/>
      <c r="C884" s="251"/>
      <c r="D884" s="251"/>
      <c r="E884" s="252"/>
      <c r="F884" s="253"/>
      <c r="G884" s="253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85"/>
      <c r="B885" s="251"/>
      <c r="C885" s="251"/>
      <c r="D885" s="251"/>
      <c r="E885" s="252"/>
      <c r="F885" s="253"/>
      <c r="G885" s="253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85"/>
      <c r="B886" s="251"/>
      <c r="C886" s="251"/>
      <c r="D886" s="251"/>
      <c r="E886" s="252"/>
      <c r="F886" s="253"/>
      <c r="G886" s="253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85"/>
      <c r="B887" s="251"/>
      <c r="C887" s="251"/>
      <c r="D887" s="251"/>
      <c r="E887" s="252"/>
      <c r="F887" s="253"/>
      <c r="G887" s="253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85"/>
      <c r="B888" s="251"/>
      <c r="C888" s="251"/>
      <c r="D888" s="251"/>
      <c r="E888" s="252"/>
      <c r="F888" s="253"/>
      <c r="G888" s="253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85"/>
      <c r="B889" s="251"/>
      <c r="C889" s="251"/>
      <c r="D889" s="251"/>
      <c r="E889" s="252"/>
      <c r="F889" s="253"/>
      <c r="G889" s="253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85"/>
      <c r="B890" s="251"/>
      <c r="C890" s="251"/>
      <c r="D890" s="251"/>
      <c r="E890" s="252"/>
      <c r="F890" s="253"/>
      <c r="G890" s="253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85"/>
      <c r="B891" s="251"/>
      <c r="C891" s="251"/>
      <c r="D891" s="251"/>
      <c r="E891" s="252"/>
      <c r="F891" s="253"/>
      <c r="G891" s="253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85"/>
      <c r="B892" s="251"/>
      <c r="C892" s="251"/>
      <c r="D892" s="251"/>
      <c r="E892" s="252"/>
      <c r="F892" s="253"/>
      <c r="G892" s="253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85"/>
      <c r="B893" s="251"/>
      <c r="C893" s="251"/>
      <c r="D893" s="251"/>
      <c r="E893" s="252"/>
      <c r="F893" s="253"/>
      <c r="G893" s="253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85"/>
      <c r="B894" s="251"/>
      <c r="C894" s="251"/>
      <c r="D894" s="251"/>
      <c r="E894" s="252"/>
      <c r="F894" s="253"/>
      <c r="G894" s="253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85"/>
      <c r="B895" s="251"/>
      <c r="C895" s="251"/>
      <c r="D895" s="251"/>
      <c r="E895" s="252"/>
      <c r="F895" s="253"/>
      <c r="G895" s="253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85"/>
      <c r="B896" s="251"/>
      <c r="C896" s="251"/>
      <c r="D896" s="251"/>
      <c r="E896" s="252"/>
      <c r="F896" s="253"/>
      <c r="G896" s="253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85"/>
      <c r="B897" s="251"/>
      <c r="C897" s="251"/>
      <c r="D897" s="251"/>
      <c r="E897" s="252"/>
      <c r="F897" s="253"/>
      <c r="G897" s="253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85"/>
      <c r="B898" s="251"/>
      <c r="C898" s="251"/>
      <c r="D898" s="251"/>
      <c r="E898" s="252"/>
      <c r="F898" s="253"/>
      <c r="G898" s="253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285"/>
      <c r="B899" s="251"/>
      <c r="C899" s="251"/>
      <c r="D899" s="251"/>
      <c r="E899" s="252"/>
      <c r="F899" s="253"/>
      <c r="G899" s="253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285"/>
      <c r="B900" s="251"/>
      <c r="C900" s="251"/>
      <c r="D900" s="251"/>
      <c r="E900" s="252"/>
      <c r="F900" s="253"/>
      <c r="G900" s="253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285"/>
      <c r="B901" s="251"/>
      <c r="C901" s="251"/>
      <c r="D901" s="251"/>
      <c r="E901" s="252"/>
      <c r="F901" s="253"/>
      <c r="G901" s="253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285"/>
      <c r="B902" s="251"/>
      <c r="C902" s="251"/>
      <c r="D902" s="251"/>
      <c r="E902" s="252"/>
      <c r="F902" s="253"/>
      <c r="G902" s="253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285"/>
      <c r="B903" s="251"/>
      <c r="C903" s="251"/>
      <c r="D903" s="251"/>
      <c r="E903" s="252"/>
      <c r="F903" s="253"/>
      <c r="G903" s="253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285"/>
      <c r="B904" s="251"/>
      <c r="C904" s="251"/>
      <c r="D904" s="251"/>
      <c r="E904" s="252"/>
      <c r="F904" s="253"/>
      <c r="G904" s="253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285"/>
      <c r="B905" s="251"/>
      <c r="C905" s="251"/>
      <c r="D905" s="251"/>
      <c r="E905" s="252"/>
      <c r="F905" s="253"/>
      <c r="G905" s="253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285"/>
      <c r="B906" s="251"/>
      <c r="C906" s="251"/>
      <c r="D906" s="251"/>
      <c r="E906" s="252"/>
      <c r="F906" s="253"/>
      <c r="G906" s="253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285"/>
      <c r="B907" s="251"/>
      <c r="C907" s="251"/>
      <c r="D907" s="251"/>
      <c r="E907" s="252"/>
      <c r="F907" s="253"/>
      <c r="G907" s="253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285"/>
      <c r="B908" s="251"/>
      <c r="C908" s="251"/>
      <c r="D908" s="251"/>
      <c r="E908" s="252"/>
      <c r="F908" s="253"/>
      <c r="G908" s="253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285"/>
      <c r="B909" s="251"/>
      <c r="C909" s="251"/>
      <c r="D909" s="251"/>
      <c r="E909" s="252"/>
      <c r="F909" s="253"/>
      <c r="G909" s="253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285"/>
      <c r="B910" s="251"/>
      <c r="C910" s="251"/>
      <c r="D910" s="251"/>
      <c r="E910" s="252"/>
      <c r="F910" s="253"/>
      <c r="G910" s="253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285"/>
      <c r="B911" s="251"/>
      <c r="C911" s="251"/>
      <c r="D911" s="251"/>
      <c r="E911" s="252"/>
      <c r="F911" s="253"/>
      <c r="G911" s="253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285"/>
      <c r="B912" s="251"/>
      <c r="C912" s="251"/>
      <c r="D912" s="251"/>
      <c r="E912" s="252"/>
      <c r="F912" s="253"/>
      <c r="G912" s="253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285"/>
      <c r="B913" s="251"/>
      <c r="C913" s="251"/>
      <c r="D913" s="251"/>
      <c r="E913" s="252"/>
      <c r="F913" s="253"/>
      <c r="G913" s="253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285"/>
      <c r="B914" s="251"/>
      <c r="C914" s="251"/>
      <c r="D914" s="251"/>
      <c r="E914" s="252"/>
      <c r="F914" s="253"/>
      <c r="G914" s="253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285"/>
      <c r="B915" s="251"/>
      <c r="C915" s="251"/>
      <c r="D915" s="251"/>
      <c r="E915" s="252"/>
      <c r="F915" s="253"/>
      <c r="G915" s="253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285"/>
      <c r="B916" s="251"/>
      <c r="C916" s="251"/>
      <c r="D916" s="251"/>
      <c r="E916" s="252"/>
      <c r="F916" s="253"/>
      <c r="G916" s="253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285"/>
      <c r="B917" s="251"/>
      <c r="C917" s="251"/>
      <c r="D917" s="251"/>
      <c r="E917" s="252"/>
      <c r="F917" s="253"/>
      <c r="G917" s="253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285"/>
      <c r="B918" s="251"/>
      <c r="C918" s="251"/>
      <c r="D918" s="251"/>
      <c r="E918" s="252"/>
      <c r="F918" s="253"/>
      <c r="G918" s="253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285"/>
      <c r="B919" s="251"/>
      <c r="C919" s="251"/>
      <c r="D919" s="251"/>
      <c r="E919" s="252"/>
      <c r="F919" s="253"/>
      <c r="G919" s="253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285"/>
      <c r="B920" s="251"/>
      <c r="C920" s="251"/>
      <c r="D920" s="251"/>
      <c r="E920" s="252"/>
      <c r="F920" s="253"/>
      <c r="G920" s="253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285"/>
      <c r="B921" s="251"/>
      <c r="C921" s="251"/>
      <c r="D921" s="251"/>
      <c r="E921" s="252"/>
      <c r="F921" s="253"/>
      <c r="G921" s="253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285"/>
      <c r="B922" s="251"/>
      <c r="C922" s="251"/>
      <c r="D922" s="251"/>
      <c r="E922" s="252"/>
      <c r="F922" s="253"/>
      <c r="G922" s="253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285"/>
      <c r="B923" s="251"/>
      <c r="C923" s="251"/>
      <c r="D923" s="251"/>
      <c r="E923" s="252"/>
      <c r="F923" s="253"/>
      <c r="G923" s="253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285"/>
      <c r="B924" s="251"/>
      <c r="C924" s="251"/>
      <c r="D924" s="251"/>
      <c r="E924" s="252"/>
      <c r="F924" s="253"/>
      <c r="G924" s="253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285"/>
      <c r="B925" s="251"/>
      <c r="C925" s="251"/>
      <c r="D925" s="251"/>
      <c r="E925" s="252"/>
      <c r="F925" s="253"/>
      <c r="G925" s="253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285"/>
      <c r="B926" s="251"/>
      <c r="C926" s="251"/>
      <c r="D926" s="251"/>
      <c r="E926" s="252"/>
      <c r="F926" s="253"/>
      <c r="G926" s="253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285"/>
      <c r="B927" s="251"/>
      <c r="C927" s="251"/>
      <c r="D927" s="251"/>
      <c r="E927" s="252"/>
      <c r="F927" s="253"/>
      <c r="G927" s="253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285"/>
      <c r="B928" s="251"/>
      <c r="C928" s="251"/>
      <c r="D928" s="251"/>
      <c r="E928" s="252"/>
      <c r="F928" s="253"/>
      <c r="G928" s="253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285"/>
      <c r="B929" s="251"/>
      <c r="C929" s="251"/>
      <c r="D929" s="251"/>
      <c r="E929" s="252"/>
      <c r="F929" s="253"/>
      <c r="G929" s="253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285"/>
      <c r="B930" s="251"/>
      <c r="C930" s="251"/>
      <c r="D930" s="251"/>
      <c r="E930" s="252"/>
      <c r="F930" s="253"/>
      <c r="G930" s="253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285"/>
      <c r="B931" s="251"/>
      <c r="C931" s="251"/>
      <c r="D931" s="251"/>
      <c r="E931" s="252"/>
      <c r="F931" s="253"/>
      <c r="G931" s="253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285"/>
      <c r="B932" s="251"/>
      <c r="C932" s="251"/>
      <c r="D932" s="251"/>
      <c r="E932" s="252"/>
      <c r="F932" s="253"/>
      <c r="G932" s="253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285"/>
      <c r="B933" s="251"/>
      <c r="C933" s="251"/>
      <c r="D933" s="251"/>
      <c r="E933" s="252"/>
      <c r="F933" s="253"/>
      <c r="G933" s="253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285"/>
      <c r="B934" s="251"/>
      <c r="C934" s="251"/>
      <c r="D934" s="251"/>
      <c r="E934" s="252"/>
      <c r="F934" s="253"/>
      <c r="G934" s="253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285"/>
      <c r="B935" s="251"/>
      <c r="C935" s="251"/>
      <c r="D935" s="251"/>
      <c r="E935" s="252"/>
      <c r="F935" s="253"/>
      <c r="G935" s="253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285"/>
      <c r="B936" s="251"/>
      <c r="C936" s="251"/>
      <c r="D936" s="251"/>
      <c r="E936" s="252"/>
      <c r="F936" s="253"/>
      <c r="G936" s="253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285"/>
      <c r="B937" s="251"/>
      <c r="C937" s="251"/>
      <c r="D937" s="251"/>
      <c r="E937" s="252"/>
      <c r="F937" s="253"/>
      <c r="G937" s="253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285"/>
      <c r="B938" s="251"/>
      <c r="C938" s="251"/>
      <c r="D938" s="251"/>
      <c r="E938" s="252"/>
      <c r="F938" s="253"/>
      <c r="G938" s="253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285"/>
      <c r="B939" s="251"/>
      <c r="C939" s="251"/>
      <c r="D939" s="251"/>
      <c r="E939" s="252"/>
      <c r="F939" s="253"/>
      <c r="G939" s="253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285"/>
      <c r="B940" s="251"/>
      <c r="C940" s="251"/>
      <c r="D940" s="251"/>
      <c r="E940" s="252"/>
      <c r="F940" s="253"/>
      <c r="G940" s="253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285"/>
      <c r="B941" s="251"/>
      <c r="C941" s="251"/>
      <c r="D941" s="251"/>
      <c r="E941" s="252"/>
      <c r="F941" s="253"/>
      <c r="G941" s="253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285"/>
      <c r="B942" s="251"/>
      <c r="C942" s="251"/>
      <c r="D942" s="251"/>
      <c r="E942" s="252"/>
      <c r="F942" s="253"/>
      <c r="G942" s="253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285"/>
      <c r="B943" s="251"/>
      <c r="C943" s="251"/>
      <c r="D943" s="251"/>
      <c r="E943" s="252"/>
      <c r="F943" s="253"/>
      <c r="G943" s="253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285"/>
      <c r="B944" s="251"/>
      <c r="C944" s="251"/>
      <c r="D944" s="251"/>
      <c r="E944" s="252"/>
      <c r="F944" s="253"/>
      <c r="G944" s="253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285"/>
      <c r="B945" s="251"/>
      <c r="C945" s="251"/>
      <c r="D945" s="251"/>
      <c r="E945" s="252"/>
      <c r="F945" s="253"/>
      <c r="G945" s="253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285"/>
      <c r="B946" s="251"/>
      <c r="C946" s="251"/>
      <c r="D946" s="251"/>
      <c r="E946" s="252"/>
      <c r="F946" s="253"/>
      <c r="G946" s="253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285"/>
      <c r="B947" s="251"/>
      <c r="C947" s="251"/>
      <c r="D947" s="251"/>
      <c r="E947" s="252"/>
      <c r="F947" s="253"/>
      <c r="G947" s="253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285"/>
      <c r="B948" s="251"/>
      <c r="C948" s="251"/>
      <c r="D948" s="251"/>
      <c r="E948" s="252"/>
      <c r="F948" s="253"/>
      <c r="G948" s="253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285"/>
      <c r="B949" s="251"/>
      <c r="C949" s="251"/>
      <c r="D949" s="251"/>
      <c r="E949" s="252"/>
      <c r="F949" s="253"/>
      <c r="G949" s="253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285"/>
      <c r="B950" s="251"/>
      <c r="C950" s="251"/>
      <c r="D950" s="251"/>
      <c r="E950" s="252"/>
      <c r="F950" s="253"/>
      <c r="G950" s="253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285"/>
      <c r="B951" s="251"/>
      <c r="C951" s="251"/>
      <c r="D951" s="251"/>
      <c r="E951" s="252"/>
      <c r="F951" s="253"/>
      <c r="G951" s="253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285"/>
      <c r="B952" s="251"/>
      <c r="C952" s="251"/>
      <c r="D952" s="251"/>
      <c r="E952" s="252"/>
      <c r="F952" s="253"/>
      <c r="G952" s="253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285"/>
      <c r="B953" s="251"/>
      <c r="C953" s="251"/>
      <c r="D953" s="251"/>
      <c r="E953" s="252"/>
      <c r="F953" s="253"/>
      <c r="G953" s="253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285"/>
      <c r="B954" s="251"/>
      <c r="C954" s="251"/>
      <c r="D954" s="251"/>
      <c r="E954" s="252"/>
      <c r="F954" s="253"/>
      <c r="G954" s="253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285"/>
      <c r="B955" s="251"/>
      <c r="C955" s="251"/>
      <c r="D955" s="251"/>
      <c r="E955" s="252"/>
      <c r="F955" s="253"/>
      <c r="G955" s="253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285"/>
      <c r="B956" s="251"/>
      <c r="C956" s="251"/>
      <c r="D956" s="251"/>
      <c r="E956" s="252"/>
      <c r="F956" s="253"/>
      <c r="G956" s="253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285"/>
      <c r="B957" s="251"/>
      <c r="C957" s="251"/>
      <c r="D957" s="251"/>
      <c r="E957" s="252"/>
      <c r="F957" s="253"/>
      <c r="G957" s="253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285"/>
      <c r="B958" s="251"/>
      <c r="C958" s="251"/>
      <c r="D958" s="251"/>
      <c r="E958" s="252"/>
      <c r="F958" s="253"/>
      <c r="G958" s="253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285"/>
      <c r="B959" s="251"/>
      <c r="C959" s="251"/>
      <c r="D959" s="251"/>
      <c r="E959" s="252"/>
      <c r="F959" s="253"/>
      <c r="G959" s="253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285"/>
      <c r="B960" s="251"/>
      <c r="C960" s="251"/>
      <c r="D960" s="251"/>
      <c r="E960" s="252"/>
      <c r="F960" s="253"/>
      <c r="G960" s="253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285"/>
      <c r="B961" s="251"/>
      <c r="C961" s="251"/>
      <c r="D961" s="251"/>
      <c r="E961" s="252"/>
      <c r="F961" s="253"/>
      <c r="G961" s="253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285"/>
      <c r="B962" s="251"/>
      <c r="C962" s="251"/>
      <c r="D962" s="251"/>
      <c r="E962" s="252"/>
      <c r="F962" s="253"/>
      <c r="G962" s="253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285"/>
      <c r="B963" s="251"/>
      <c r="C963" s="251"/>
      <c r="D963" s="251"/>
      <c r="E963" s="252"/>
      <c r="F963" s="253"/>
      <c r="G963" s="253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285"/>
      <c r="B964" s="251"/>
      <c r="C964" s="251"/>
      <c r="D964" s="251"/>
      <c r="E964" s="252"/>
      <c r="F964" s="253"/>
      <c r="G964" s="253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285"/>
      <c r="B965" s="251"/>
      <c r="C965" s="251"/>
      <c r="D965" s="251"/>
      <c r="E965" s="252"/>
      <c r="F965" s="253"/>
      <c r="G965" s="253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285"/>
      <c r="B966" s="251"/>
      <c r="C966" s="251"/>
      <c r="D966" s="251"/>
      <c r="E966" s="252"/>
      <c r="F966" s="253"/>
      <c r="G966" s="253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285"/>
      <c r="B967" s="251"/>
      <c r="C967" s="251"/>
      <c r="D967" s="251"/>
      <c r="E967" s="252"/>
      <c r="F967" s="253"/>
      <c r="G967" s="253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285"/>
      <c r="B968" s="251"/>
      <c r="C968" s="251"/>
      <c r="D968" s="251"/>
      <c r="E968" s="252"/>
      <c r="F968" s="253"/>
      <c r="G968" s="253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285"/>
      <c r="B969" s="251"/>
      <c r="C969" s="251"/>
      <c r="D969" s="251"/>
      <c r="E969" s="252"/>
      <c r="F969" s="253"/>
      <c r="G969" s="253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285"/>
      <c r="B970" s="251"/>
      <c r="C970" s="251"/>
      <c r="D970" s="251"/>
      <c r="E970" s="252"/>
      <c r="F970" s="253"/>
      <c r="G970" s="253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285"/>
      <c r="B971" s="251"/>
      <c r="C971" s="251"/>
      <c r="D971" s="251"/>
      <c r="E971" s="252"/>
      <c r="F971" s="253"/>
      <c r="G971" s="253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285"/>
      <c r="B972" s="251"/>
      <c r="C972" s="251"/>
      <c r="D972" s="251"/>
      <c r="E972" s="252"/>
      <c r="F972" s="253"/>
      <c r="G972" s="253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285"/>
      <c r="B973" s="251"/>
      <c r="C973" s="251"/>
      <c r="D973" s="251"/>
      <c r="E973" s="252"/>
      <c r="F973" s="253"/>
      <c r="G973" s="253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285"/>
      <c r="B974" s="251"/>
      <c r="C974" s="251"/>
      <c r="D974" s="251"/>
      <c r="E974" s="252"/>
      <c r="F974" s="253"/>
      <c r="G974" s="253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285"/>
      <c r="B975" s="251"/>
      <c r="C975" s="251"/>
      <c r="D975" s="251"/>
      <c r="E975" s="252"/>
      <c r="F975" s="253"/>
      <c r="G975" s="253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285"/>
      <c r="B976" s="251"/>
      <c r="C976" s="251"/>
      <c r="D976" s="251"/>
      <c r="E976" s="252"/>
      <c r="F976" s="253"/>
      <c r="G976" s="253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285"/>
      <c r="B977" s="251"/>
      <c r="C977" s="251"/>
      <c r="D977" s="251"/>
      <c r="E977" s="252"/>
      <c r="F977" s="253"/>
      <c r="G977" s="253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285"/>
      <c r="B978" s="251"/>
      <c r="C978" s="251"/>
      <c r="D978" s="251"/>
      <c r="E978" s="252"/>
      <c r="F978" s="253"/>
      <c r="G978" s="253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285"/>
      <c r="B979" s="251"/>
      <c r="C979" s="251"/>
      <c r="D979" s="251"/>
      <c r="E979" s="252"/>
      <c r="F979" s="253"/>
      <c r="G979" s="253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285"/>
      <c r="B980" s="251"/>
      <c r="C980" s="251"/>
      <c r="D980" s="251"/>
      <c r="E980" s="252"/>
      <c r="F980" s="253"/>
      <c r="G980" s="253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285"/>
      <c r="B981" s="251"/>
      <c r="C981" s="251"/>
      <c r="D981" s="251"/>
      <c r="E981" s="252"/>
      <c r="F981" s="253"/>
      <c r="G981" s="253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285"/>
      <c r="B982" s="251"/>
      <c r="C982" s="251"/>
      <c r="D982" s="251"/>
      <c r="E982" s="252"/>
      <c r="F982" s="253"/>
      <c r="G982" s="253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285"/>
      <c r="B983" s="251"/>
      <c r="C983" s="251"/>
      <c r="D983" s="251"/>
      <c r="E983" s="252"/>
      <c r="F983" s="253"/>
      <c r="G983" s="253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285"/>
      <c r="B984" s="251"/>
      <c r="C984" s="251"/>
      <c r="D984" s="251"/>
      <c r="E984" s="252"/>
      <c r="F984" s="253"/>
      <c r="G984" s="253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285"/>
      <c r="B985" s="251"/>
      <c r="C985" s="251"/>
      <c r="D985" s="251"/>
      <c r="E985" s="252"/>
      <c r="F985" s="253"/>
      <c r="G985" s="253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285"/>
      <c r="B986" s="251"/>
      <c r="C986" s="251"/>
      <c r="D986" s="251"/>
      <c r="E986" s="252"/>
      <c r="F986" s="253"/>
      <c r="G986" s="253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285"/>
      <c r="B987" s="251"/>
      <c r="C987" s="251"/>
      <c r="D987" s="251"/>
      <c r="E987" s="252"/>
      <c r="F987" s="253"/>
      <c r="G987" s="253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285"/>
      <c r="B988" s="251"/>
      <c r="C988" s="251"/>
      <c r="D988" s="251"/>
      <c r="E988" s="252"/>
      <c r="F988" s="253"/>
      <c r="G988" s="253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285"/>
      <c r="B989" s="251"/>
      <c r="C989" s="251"/>
      <c r="D989" s="251"/>
      <c r="E989" s="252"/>
      <c r="F989" s="253"/>
      <c r="G989" s="253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285"/>
      <c r="B990" s="251"/>
      <c r="C990" s="251"/>
      <c r="D990" s="251"/>
      <c r="E990" s="252"/>
      <c r="F990" s="253"/>
      <c r="G990" s="253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285"/>
      <c r="B991" s="251"/>
      <c r="C991" s="251"/>
      <c r="D991" s="251"/>
      <c r="E991" s="252"/>
      <c r="F991" s="253"/>
      <c r="G991" s="253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285"/>
      <c r="B992" s="251"/>
      <c r="C992" s="251"/>
      <c r="D992" s="251"/>
      <c r="E992" s="252"/>
      <c r="F992" s="253"/>
      <c r="G992" s="253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285"/>
      <c r="B993" s="251"/>
      <c r="C993" s="251"/>
      <c r="D993" s="251"/>
      <c r="E993" s="252"/>
      <c r="F993" s="253"/>
      <c r="G993" s="253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285"/>
      <c r="B994" s="251"/>
      <c r="C994" s="251"/>
      <c r="D994" s="251"/>
      <c r="E994" s="252"/>
      <c r="F994" s="253"/>
      <c r="G994" s="253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285"/>
      <c r="B995" s="251"/>
      <c r="C995" s="251"/>
      <c r="D995" s="251"/>
      <c r="E995" s="252"/>
      <c r="F995" s="253"/>
      <c r="G995" s="253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285"/>
      <c r="B996" s="251"/>
      <c r="C996" s="251"/>
      <c r="D996" s="251"/>
      <c r="E996" s="252"/>
      <c r="F996" s="253"/>
      <c r="G996" s="253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285"/>
      <c r="B997" s="251"/>
      <c r="C997" s="251"/>
      <c r="D997" s="251"/>
      <c r="E997" s="252"/>
      <c r="F997" s="253"/>
      <c r="G997" s="253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285"/>
      <c r="B998" s="251"/>
      <c r="C998" s="251"/>
      <c r="D998" s="251"/>
      <c r="E998" s="252"/>
      <c r="F998" s="253"/>
      <c r="G998" s="253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285"/>
      <c r="B999" s="251"/>
      <c r="C999" s="251"/>
      <c r="D999" s="251"/>
      <c r="E999" s="252"/>
      <c r="F999" s="253"/>
      <c r="G999" s="253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" customHeight="1">
      <c r="A1000" s="285"/>
      <c r="B1000" s="251"/>
      <c r="C1000" s="251"/>
      <c r="D1000" s="251"/>
      <c r="E1000" s="252"/>
      <c r="F1000" s="253"/>
      <c r="G1000" s="253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" customHeight="1">
      <c r="A1001" s="285"/>
      <c r="B1001" s="251"/>
      <c r="C1001" s="251"/>
      <c r="D1001" s="251"/>
      <c r="E1001" s="252"/>
      <c r="F1001" s="253"/>
      <c r="G1001" s="253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" customHeight="1">
      <c r="A1002" s="285"/>
      <c r="B1002" s="251"/>
      <c r="C1002" s="251"/>
      <c r="D1002" s="251"/>
      <c r="E1002" s="252"/>
      <c r="F1002" s="253"/>
      <c r="G1002" s="253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mergeCells count="2">
    <mergeCell ref="A1:G1"/>
    <mergeCell ref="A8:C8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2"/>
  <sheetViews>
    <sheetView showGridLines="0" zoomScale="150" zoomScaleNormal="150" workbookViewId="0">
      <pane ySplit="9" topLeftCell="A16" activePane="bottomLeft" state="frozen"/>
      <selection pane="bottomLeft" activeCell="H6" sqref="H6:P6"/>
    </sheetView>
  </sheetViews>
  <sheetFormatPr baseColWidth="10" defaultColWidth="16.75" defaultRowHeight="15" customHeight="1"/>
  <cols>
    <col min="1" max="1" width="16.75" customWidth="1"/>
    <col min="2" max="2" width="59.25" customWidth="1"/>
    <col min="3" max="3" width="21.75" customWidth="1"/>
    <col min="4" max="4" width="16.75" customWidth="1"/>
    <col min="5" max="5" width="20.5" customWidth="1"/>
    <col min="6" max="6" width="14.25" customWidth="1"/>
    <col min="7" max="7" width="19.5" customWidth="1"/>
    <col min="8" max="8" width="19.75" customWidth="1"/>
    <col min="9" max="9" width="13.25" customWidth="1"/>
    <col min="10" max="10" width="16" customWidth="1"/>
    <col min="11" max="26" width="9.25" customWidth="1"/>
  </cols>
  <sheetData>
    <row r="1" spans="1:26" ht="22.5" customHeight="1">
      <c r="A1" s="391" t="s">
        <v>96</v>
      </c>
      <c r="B1" s="375"/>
      <c r="C1" s="375"/>
      <c r="D1" s="375"/>
      <c r="E1" s="375"/>
      <c r="F1" s="375"/>
      <c r="G1" s="375"/>
      <c r="H1" s="375"/>
      <c r="I1" s="375"/>
      <c r="J1" s="375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6.75" customHeight="1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29" t="s">
        <v>97</v>
      </c>
      <c r="B3" s="129" t="s">
        <v>2</v>
      </c>
      <c r="C3" s="127"/>
      <c r="D3" s="127"/>
      <c r="E3" s="130"/>
      <c r="F3" s="127"/>
      <c r="G3" s="127"/>
      <c r="H3" s="127"/>
      <c r="I3" s="127"/>
      <c r="J3" s="12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6.75" customHeight="1">
      <c r="A4" s="27"/>
      <c r="B4" s="131"/>
      <c r="C4" s="27"/>
      <c r="D4" s="27"/>
      <c r="E4" s="131"/>
      <c r="F4" s="27"/>
      <c r="G4" s="27"/>
      <c r="H4" s="27"/>
      <c r="I4" s="27"/>
      <c r="J4" s="27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>
      <c r="A5" s="132" t="s">
        <v>98</v>
      </c>
      <c r="B5" s="133" t="s">
        <v>99</v>
      </c>
      <c r="C5" s="132"/>
      <c r="D5" s="132"/>
      <c r="E5" s="134"/>
      <c r="F5" s="132"/>
      <c r="G5" s="132"/>
      <c r="H5" s="132"/>
      <c r="I5" s="132"/>
      <c r="J5" s="132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 thickBot="1">
      <c r="A6" s="132" t="s">
        <v>100</v>
      </c>
      <c r="B6" s="134"/>
      <c r="C6" s="132"/>
      <c r="D6" s="132"/>
      <c r="E6" s="134"/>
      <c r="F6" s="132"/>
      <c r="G6" s="134" t="s">
        <v>101</v>
      </c>
      <c r="H6" s="390" t="s">
        <v>1512</v>
      </c>
      <c r="I6" s="386"/>
      <c r="J6" s="386"/>
      <c r="K6" s="386"/>
      <c r="L6" s="386"/>
      <c r="M6" s="386"/>
      <c r="N6" s="386"/>
      <c r="O6" s="386"/>
      <c r="P6" s="387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102</v>
      </c>
      <c r="B7" s="134" t="s">
        <v>14</v>
      </c>
      <c r="C7" s="135"/>
      <c r="D7" s="135"/>
      <c r="E7" s="135"/>
      <c r="F7" s="135"/>
      <c r="G7" s="134" t="s">
        <v>103</v>
      </c>
      <c r="H7" s="136">
        <v>44337</v>
      </c>
      <c r="I7" s="135"/>
      <c r="J7" s="135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6.75" customHeight="1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3.25" customHeight="1">
      <c r="A9" s="137" t="s">
        <v>104</v>
      </c>
      <c r="B9" s="137" t="s">
        <v>105</v>
      </c>
      <c r="C9" s="137" t="s">
        <v>106</v>
      </c>
      <c r="D9" s="137" t="s">
        <v>84</v>
      </c>
      <c r="E9" s="137" t="s">
        <v>107</v>
      </c>
      <c r="F9" s="137" t="s">
        <v>108</v>
      </c>
      <c r="G9" s="137" t="s">
        <v>109</v>
      </c>
      <c r="H9" s="137" t="s">
        <v>72</v>
      </c>
      <c r="I9" s="137" t="s">
        <v>110</v>
      </c>
      <c r="J9" s="137" t="s">
        <v>111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6.75" customHeight="1">
      <c r="A10" s="127"/>
      <c r="B10" s="128"/>
      <c r="C10" s="128"/>
      <c r="D10" s="128"/>
      <c r="E10" s="128"/>
      <c r="F10" s="128"/>
      <c r="G10" s="128"/>
      <c r="H10" s="128"/>
      <c r="I10" s="128"/>
      <c r="J10" s="128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138" t="s">
        <v>112</v>
      </c>
      <c r="B11" s="139" t="s">
        <v>113</v>
      </c>
      <c r="C11" s="140">
        <f t="shared" ref="C11:H11" si="0">C24</f>
        <v>0</v>
      </c>
      <c r="D11" s="140">
        <f t="shared" si="0"/>
        <v>0</v>
      </c>
      <c r="E11" s="140">
        <f t="shared" si="0"/>
        <v>0</v>
      </c>
      <c r="F11" s="141">
        <f t="shared" si="0"/>
        <v>0</v>
      </c>
      <c r="G11" s="140">
        <f t="shared" si="0"/>
        <v>0</v>
      </c>
      <c r="H11" s="140">
        <f t="shared" si="0"/>
        <v>0</v>
      </c>
      <c r="I11" s="141">
        <v>0</v>
      </c>
      <c r="J11" s="142">
        <v>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143"/>
      <c r="B12" s="144"/>
      <c r="C12" s="145"/>
      <c r="D12" s="146"/>
      <c r="E12" s="146"/>
      <c r="F12" s="147"/>
      <c r="G12" s="146"/>
      <c r="H12" s="145"/>
      <c r="I12" s="147"/>
      <c r="J12" s="148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5" customHeight="1">
      <c r="A13" s="143" t="s">
        <v>114</v>
      </c>
      <c r="B13" s="149" t="s">
        <v>115</v>
      </c>
      <c r="C13" s="146">
        <f>'SO_01 - Rozpočet'!G337</f>
        <v>0</v>
      </c>
      <c r="D13" s="146">
        <f t="shared" ref="D13:D23" si="1">C13*0.2</f>
        <v>0</v>
      </c>
      <c r="E13" s="146">
        <f t="shared" ref="E13:E23" si="2">C13+D13</f>
        <v>0</v>
      </c>
      <c r="F13" s="150">
        <v>0</v>
      </c>
      <c r="G13" s="146">
        <f t="shared" ref="G13:G17" si="3">C13</f>
        <v>0</v>
      </c>
      <c r="H13" s="146">
        <v>0</v>
      </c>
      <c r="I13" s="150">
        <v>0</v>
      </c>
      <c r="J13" s="151"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143" t="s">
        <v>116</v>
      </c>
      <c r="B14" s="149" t="s">
        <v>117</v>
      </c>
      <c r="C14" s="146">
        <f>'SO_02 -PRírodný trávnik'!G37</f>
        <v>0</v>
      </c>
      <c r="D14" s="146">
        <f t="shared" si="1"/>
        <v>0</v>
      </c>
      <c r="E14" s="146">
        <f t="shared" si="2"/>
        <v>0</v>
      </c>
      <c r="F14" s="150">
        <v>0</v>
      </c>
      <c r="G14" s="146">
        <f t="shared" si="3"/>
        <v>0</v>
      </c>
      <c r="H14" s="146">
        <v>0</v>
      </c>
      <c r="I14" s="150">
        <v>0</v>
      </c>
      <c r="J14" s="151"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143" t="s">
        <v>118</v>
      </c>
      <c r="B15" s="149" t="s">
        <v>119</v>
      </c>
      <c r="C15" s="146">
        <f>'SO_03 - Umelý trávnik'!G46</f>
        <v>0</v>
      </c>
      <c r="D15" s="146">
        <f t="shared" si="1"/>
        <v>0</v>
      </c>
      <c r="E15" s="146">
        <f t="shared" si="2"/>
        <v>0</v>
      </c>
      <c r="F15" s="150">
        <v>0</v>
      </c>
      <c r="G15" s="146">
        <f t="shared" si="3"/>
        <v>0</v>
      </c>
      <c r="H15" s="146">
        <v>0</v>
      </c>
      <c r="I15" s="150">
        <v>0</v>
      </c>
      <c r="J15" s="151"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5.5" customHeight="1">
      <c r="A16" s="143" t="s">
        <v>120</v>
      </c>
      <c r="B16" s="143" t="s">
        <v>121</v>
      </c>
      <c r="C16" s="146">
        <f>'SO_04 - SP-parkovisko'!G34</f>
        <v>0</v>
      </c>
      <c r="D16" s="146">
        <f t="shared" si="1"/>
        <v>0</v>
      </c>
      <c r="E16" s="146">
        <f t="shared" si="2"/>
        <v>0</v>
      </c>
      <c r="F16" s="150">
        <v>0</v>
      </c>
      <c r="G16" s="146">
        <f t="shared" si="3"/>
        <v>0</v>
      </c>
      <c r="H16" s="146">
        <v>0</v>
      </c>
      <c r="I16" s="150">
        <v>0</v>
      </c>
      <c r="J16" s="151">
        <v>0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>
      <c r="A17" s="143" t="s">
        <v>122</v>
      </c>
      <c r="B17" s="143" t="s">
        <v>123</v>
      </c>
      <c r="C17" s="146">
        <f>'SO_05 - SP-chodníky'!G29</f>
        <v>0</v>
      </c>
      <c r="D17" s="146">
        <f t="shared" si="1"/>
        <v>0</v>
      </c>
      <c r="E17" s="146">
        <f t="shared" si="2"/>
        <v>0</v>
      </c>
      <c r="F17" s="150">
        <v>0</v>
      </c>
      <c r="G17" s="146">
        <f t="shared" si="3"/>
        <v>0</v>
      </c>
      <c r="H17" s="146">
        <v>0</v>
      </c>
      <c r="I17" s="150">
        <v>0</v>
      </c>
      <c r="J17" s="151"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143" t="s">
        <v>124</v>
      </c>
      <c r="B18" s="143" t="s">
        <v>125</v>
      </c>
      <c r="C18" s="146">
        <f>'SO_06 - Osvetlenie'!G62</f>
        <v>0</v>
      </c>
      <c r="D18" s="146">
        <f t="shared" si="1"/>
        <v>0</v>
      </c>
      <c r="E18" s="146">
        <f t="shared" si="2"/>
        <v>0</v>
      </c>
      <c r="F18" s="150">
        <v>0</v>
      </c>
      <c r="G18" s="146">
        <v>0</v>
      </c>
      <c r="H18" s="146">
        <f t="shared" ref="H18" si="4">C18</f>
        <v>0</v>
      </c>
      <c r="I18" s="150">
        <v>0</v>
      </c>
      <c r="J18" s="151">
        <v>0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143" t="s">
        <v>126</v>
      </c>
      <c r="B19" s="143" t="s">
        <v>127</v>
      </c>
      <c r="C19" s="146">
        <f>'SO_07 - NN prípojka'!G28</f>
        <v>0</v>
      </c>
      <c r="D19" s="146">
        <f t="shared" si="1"/>
        <v>0</v>
      </c>
      <c r="E19" s="146">
        <f t="shared" si="2"/>
        <v>0</v>
      </c>
      <c r="F19" s="150">
        <v>0</v>
      </c>
      <c r="G19" s="146">
        <v>0</v>
      </c>
      <c r="H19" s="146">
        <f>C19</f>
        <v>0</v>
      </c>
      <c r="I19" s="150">
        <v>0</v>
      </c>
      <c r="J19" s="151"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7.75" customHeight="1">
      <c r="A20" s="143" t="s">
        <v>128</v>
      </c>
      <c r="B20" s="143" t="s">
        <v>129</v>
      </c>
      <c r="C20" s="146">
        <f>'SO_10_11_12 -Zavlažovací systém'!G64</f>
        <v>0</v>
      </c>
      <c r="D20" s="146">
        <f t="shared" si="1"/>
        <v>0</v>
      </c>
      <c r="E20" s="146">
        <f t="shared" si="2"/>
        <v>0</v>
      </c>
      <c r="F20" s="150">
        <v>0</v>
      </c>
      <c r="G20" s="146">
        <v>0</v>
      </c>
      <c r="H20" s="146">
        <v>0</v>
      </c>
      <c r="I20" s="150">
        <v>0</v>
      </c>
      <c r="J20" s="151">
        <v>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143" t="s">
        <v>130</v>
      </c>
      <c r="B21" s="143" t="s">
        <v>131</v>
      </c>
      <c r="C21" s="146">
        <f>'SO_13 -Plážové ihrisko'!G42</f>
        <v>0</v>
      </c>
      <c r="D21" s="146">
        <f t="shared" si="1"/>
        <v>0</v>
      </c>
      <c r="E21" s="146">
        <f t="shared" si="2"/>
        <v>0</v>
      </c>
      <c r="F21" s="150">
        <v>0</v>
      </c>
      <c r="G21" s="146">
        <f>C21</f>
        <v>0</v>
      </c>
      <c r="H21" s="146">
        <v>0</v>
      </c>
      <c r="I21" s="150">
        <v>0</v>
      </c>
      <c r="J21" s="151">
        <v>0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152" t="s">
        <v>132</v>
      </c>
      <c r="B22" s="152" t="s">
        <v>133</v>
      </c>
      <c r="C22" s="146">
        <f>'SO_14 -Dažďová kanalizácia'!G63</f>
        <v>0</v>
      </c>
      <c r="D22" s="146">
        <f t="shared" si="1"/>
        <v>0</v>
      </c>
      <c r="E22" s="146">
        <f t="shared" si="2"/>
        <v>0</v>
      </c>
      <c r="F22" s="150">
        <v>0</v>
      </c>
      <c r="G22" s="146">
        <v>0</v>
      </c>
      <c r="H22" s="146">
        <v>0</v>
      </c>
      <c r="I22" s="150">
        <v>0</v>
      </c>
      <c r="J22" s="151">
        <v>0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143"/>
      <c r="B23" s="149" t="s">
        <v>134</v>
      </c>
      <c r="C23" s="146">
        <f>'Prislusenstvo arealu - Rozpočet'!G81</f>
        <v>0</v>
      </c>
      <c r="D23" s="146">
        <f t="shared" si="1"/>
        <v>0</v>
      </c>
      <c r="E23" s="146">
        <f t="shared" si="2"/>
        <v>0</v>
      </c>
      <c r="F23" s="150">
        <v>0</v>
      </c>
      <c r="G23" s="146">
        <f>C23</f>
        <v>0</v>
      </c>
      <c r="H23" s="146">
        <v>0</v>
      </c>
      <c r="I23" s="150">
        <v>0</v>
      </c>
      <c r="J23" s="151">
        <v>0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30.75" customHeight="1">
      <c r="A24" s="153"/>
      <c r="B24" s="153" t="s">
        <v>135</v>
      </c>
      <c r="C24" s="154">
        <f t="shared" ref="C24:H24" si="5">SUM(C13:C23)</f>
        <v>0</v>
      </c>
      <c r="D24" s="154">
        <f t="shared" si="5"/>
        <v>0</v>
      </c>
      <c r="E24" s="154">
        <f t="shared" si="5"/>
        <v>0</v>
      </c>
      <c r="F24" s="155">
        <f t="shared" si="5"/>
        <v>0</v>
      </c>
      <c r="G24" s="154">
        <f t="shared" si="5"/>
        <v>0</v>
      </c>
      <c r="H24" s="154">
        <f t="shared" si="5"/>
        <v>0</v>
      </c>
      <c r="I24" s="155">
        <v>0</v>
      </c>
      <c r="J24" s="155">
        <v>0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0.25" customHeight="1">
      <c r="A26" s="4"/>
      <c r="B26" s="156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mergeCells count="2">
    <mergeCell ref="A1:J1"/>
    <mergeCell ref="H6:P6"/>
  </mergeCells>
  <pageMargins left="0.7" right="0.7" top="0.75" bottom="0.75" header="0" footer="0"/>
  <pageSetup fitToHeight="0" orientation="landscape"/>
  <headerFooter>
    <oddFooter>&amp;C   Strana &amp;P  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69"/>
  <sheetViews>
    <sheetView showGridLines="0" zoomScale="150" zoomScaleNormal="150" workbookViewId="0">
      <selection activeCell="J1" sqref="J1"/>
    </sheetView>
  </sheetViews>
  <sheetFormatPr baseColWidth="10" defaultColWidth="16.75" defaultRowHeight="15" customHeight="1"/>
  <cols>
    <col min="1" max="1" width="5.75" customWidth="1"/>
    <col min="2" max="2" width="19" customWidth="1"/>
    <col min="3" max="3" width="58" customWidth="1"/>
    <col min="4" max="4" width="9.25" customWidth="1"/>
    <col min="5" max="6" width="13.25" customWidth="1"/>
    <col min="7" max="7" width="20.25" customWidth="1"/>
    <col min="8" max="8" width="16" customWidth="1"/>
    <col min="9" max="14" width="12.25" customWidth="1"/>
    <col min="15" max="26" width="9.25" customWidth="1"/>
  </cols>
  <sheetData>
    <row r="1" spans="1:26" ht="27.75" customHeight="1">
      <c r="A1" s="392" t="s">
        <v>136</v>
      </c>
      <c r="B1" s="375"/>
      <c r="C1" s="375"/>
      <c r="D1" s="375"/>
      <c r="E1" s="375"/>
      <c r="F1" s="375"/>
      <c r="G1" s="375"/>
      <c r="H1" s="37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29" t="s">
        <v>137</v>
      </c>
      <c r="B2" s="134"/>
      <c r="C2" s="134"/>
      <c r="D2" s="134"/>
      <c r="E2" s="134"/>
      <c r="F2" s="134"/>
      <c r="G2" s="134"/>
      <c r="H2" s="1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29" t="s">
        <v>138</v>
      </c>
      <c r="B3" s="134"/>
      <c r="C3" s="134"/>
      <c r="D3" s="134"/>
      <c r="E3" s="134"/>
      <c r="F3" s="134"/>
      <c r="G3" s="134"/>
      <c r="H3" s="1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57"/>
      <c r="B4" s="153"/>
      <c r="C4" s="157"/>
      <c r="D4" s="130"/>
      <c r="E4" s="130"/>
      <c r="F4" s="130"/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58"/>
      <c r="B5" s="159"/>
      <c r="C5" s="159"/>
      <c r="D5" s="159"/>
      <c r="E5" s="160"/>
      <c r="F5" s="161"/>
      <c r="G5" s="161"/>
      <c r="H5" s="16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133" t="s">
        <v>139</v>
      </c>
      <c r="B6" s="134"/>
      <c r="C6" s="134"/>
      <c r="D6" s="134"/>
      <c r="E6" s="134"/>
      <c r="F6" s="134"/>
      <c r="G6" s="134"/>
      <c r="H6" s="13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140</v>
      </c>
      <c r="B7" s="134"/>
      <c r="C7" s="134"/>
      <c r="D7" s="134"/>
      <c r="E7" s="133" t="s">
        <v>141</v>
      </c>
      <c r="F7" s="134"/>
      <c r="G7" s="134"/>
      <c r="H7" s="13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62"/>
      <c r="E8" s="134" t="s">
        <v>143</v>
      </c>
      <c r="F8" s="163"/>
      <c r="G8" s="163"/>
      <c r="H8" s="16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158"/>
      <c r="F9" s="158"/>
      <c r="G9" s="158"/>
      <c r="H9" s="15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165" t="s">
        <v>148</v>
      </c>
      <c r="F10" s="165" t="s">
        <v>149</v>
      </c>
      <c r="G10" s="165" t="s">
        <v>150</v>
      </c>
      <c r="H10" s="165" t="s">
        <v>151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165" t="s">
        <v>35</v>
      </c>
      <c r="B11" s="165" t="s">
        <v>42</v>
      </c>
      <c r="C11" s="165" t="s">
        <v>48</v>
      </c>
      <c r="D11" s="165" t="s">
        <v>54</v>
      </c>
      <c r="E11" s="165" t="s">
        <v>58</v>
      </c>
      <c r="F11" s="165" t="s">
        <v>62</v>
      </c>
      <c r="G11" s="165" t="s">
        <v>65</v>
      </c>
      <c r="H11" s="165" t="s">
        <v>38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" customHeight="1">
      <c r="A12" s="158"/>
      <c r="B12" s="158"/>
      <c r="C12" s="158"/>
      <c r="D12" s="158"/>
      <c r="E12" s="158"/>
      <c r="F12" s="158"/>
      <c r="G12" s="158"/>
      <c r="H12" s="15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30.75" customHeight="1">
      <c r="A13" s="166"/>
      <c r="B13" s="167" t="s">
        <v>36</v>
      </c>
      <c r="C13" s="167" t="s">
        <v>152</v>
      </c>
      <c r="D13" s="167"/>
      <c r="E13" s="168"/>
      <c r="F13" s="169"/>
      <c r="G13" s="169">
        <f>G14+G19+G28+G40+G60+G78+G103+G110+G126+G135+G199</f>
        <v>0</v>
      </c>
      <c r="H13" s="169">
        <f>H14+H19+H28+H40+H60+H78+H126+H135</f>
        <v>137.50305868000004</v>
      </c>
      <c r="I13" s="4"/>
      <c r="J13" s="4"/>
      <c r="K13" s="394"/>
      <c r="L13" s="375"/>
      <c r="M13" s="4"/>
      <c r="N13" s="171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8.5" customHeight="1">
      <c r="A14" s="172"/>
      <c r="B14" s="173" t="s">
        <v>35</v>
      </c>
      <c r="C14" s="173" t="s">
        <v>153</v>
      </c>
      <c r="D14" s="173"/>
      <c r="E14" s="174"/>
      <c r="F14" s="175"/>
      <c r="G14" s="175">
        <f>SUM(G15:G18)</f>
        <v>0</v>
      </c>
      <c r="H14" s="174">
        <v>11.606596870000001</v>
      </c>
      <c r="I14" s="4"/>
      <c r="J14" s="4"/>
      <c r="K14" s="168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4" customHeight="1">
      <c r="A15" s="176">
        <v>1</v>
      </c>
      <c r="B15" s="177" t="s">
        <v>154</v>
      </c>
      <c r="C15" s="177" t="s">
        <v>155</v>
      </c>
      <c r="D15" s="177" t="s">
        <v>156</v>
      </c>
      <c r="E15" s="178">
        <f>1.1*21.629</f>
        <v>23.791900000000002</v>
      </c>
      <c r="F15" s="179"/>
      <c r="G15" s="179">
        <f>E15*F15</f>
        <v>0</v>
      </c>
      <c r="H15" s="178">
        <v>0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176">
        <v>2</v>
      </c>
      <c r="B16" s="177" t="s">
        <v>157</v>
      </c>
      <c r="C16" s="177" t="s">
        <v>158</v>
      </c>
      <c r="D16" s="177" t="s">
        <v>156</v>
      </c>
      <c r="E16" s="178">
        <f>1.1*10.5</f>
        <v>11.55</v>
      </c>
      <c r="F16" s="179"/>
      <c r="G16" s="179">
        <f t="shared" ref="G16:G18" si="0">E16*F16</f>
        <v>0</v>
      </c>
      <c r="H16" s="178"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176">
        <v>3</v>
      </c>
      <c r="B17" s="177" t="s">
        <v>159</v>
      </c>
      <c r="C17" s="177" t="s">
        <v>160</v>
      </c>
      <c r="D17" s="177" t="s">
        <v>156</v>
      </c>
      <c r="E17" s="178">
        <f>1.1*32.129</f>
        <v>35.341900000000003</v>
      </c>
      <c r="F17" s="179"/>
      <c r="G17" s="179">
        <f t="shared" si="0"/>
        <v>0</v>
      </c>
      <c r="H17" s="178"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4" customHeight="1">
      <c r="A18" s="176">
        <v>4</v>
      </c>
      <c r="B18" s="177" t="s">
        <v>161</v>
      </c>
      <c r="C18" s="177" t="s">
        <v>162</v>
      </c>
      <c r="D18" s="177" t="s">
        <v>156</v>
      </c>
      <c r="E18" s="178">
        <f>1.1*18.144</f>
        <v>19.958400000000001</v>
      </c>
      <c r="F18" s="179"/>
      <c r="G18" s="179">
        <f t="shared" si="0"/>
        <v>0</v>
      </c>
      <c r="H18" s="178"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8.5" customHeight="1">
      <c r="A19" s="180"/>
      <c r="B19" s="181" t="s">
        <v>42</v>
      </c>
      <c r="C19" s="181" t="s">
        <v>163</v>
      </c>
      <c r="D19" s="181"/>
      <c r="E19" s="182"/>
      <c r="F19" s="183"/>
      <c r="G19" s="175">
        <f>SUM(G20:G27)</f>
        <v>0</v>
      </c>
      <c r="H19" s="182">
        <v>11.606596870000001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176">
        <v>5</v>
      </c>
      <c r="B20" s="177" t="s">
        <v>164</v>
      </c>
      <c r="C20" s="177" t="s">
        <v>165</v>
      </c>
      <c r="D20" s="177" t="s">
        <v>156</v>
      </c>
      <c r="E20" s="178">
        <v>4.399</v>
      </c>
      <c r="F20" s="179"/>
      <c r="G20" s="179">
        <f t="shared" ref="G20:G22" si="1">E20*F20</f>
        <v>0</v>
      </c>
      <c r="H20" s="178">
        <v>9.7443568700000007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176">
        <v>6</v>
      </c>
      <c r="B21" s="177" t="s">
        <v>166</v>
      </c>
      <c r="C21" s="177" t="s">
        <v>167</v>
      </c>
      <c r="D21" s="177" t="s">
        <v>156</v>
      </c>
      <c r="E21" s="178">
        <v>1.609</v>
      </c>
      <c r="F21" s="179"/>
      <c r="G21" s="179">
        <f t="shared" si="1"/>
        <v>0</v>
      </c>
      <c r="H21" s="178"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4" customHeight="1">
      <c r="A22" s="184">
        <v>7</v>
      </c>
      <c r="B22" s="185" t="s">
        <v>168</v>
      </c>
      <c r="C22" s="185" t="s">
        <v>169</v>
      </c>
      <c r="D22" s="185" t="s">
        <v>170</v>
      </c>
      <c r="E22" s="186">
        <v>70</v>
      </c>
      <c r="F22" s="187"/>
      <c r="G22" s="179">
        <f t="shared" si="1"/>
        <v>0</v>
      </c>
      <c r="H22" s="186">
        <v>1.82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" customHeight="1">
      <c r="A23" s="188"/>
      <c r="B23" s="189"/>
      <c r="C23" s="189" t="s">
        <v>171</v>
      </c>
      <c r="D23" s="189"/>
      <c r="E23" s="190"/>
      <c r="F23" s="191"/>
      <c r="G23" s="192"/>
      <c r="H23" s="190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76">
        <v>8</v>
      </c>
      <c r="B24" s="177" t="s">
        <v>172</v>
      </c>
      <c r="C24" s="177" t="s">
        <v>173</v>
      </c>
      <c r="D24" s="177" t="s">
        <v>174</v>
      </c>
      <c r="E24" s="178">
        <v>11</v>
      </c>
      <c r="F24" s="179"/>
      <c r="G24" s="179">
        <f t="shared" ref="G24:G27" si="2">E24*F24</f>
        <v>0</v>
      </c>
      <c r="H24" s="178">
        <v>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176">
        <v>9</v>
      </c>
      <c r="B25" s="177" t="s">
        <v>175</v>
      </c>
      <c r="C25" s="177" t="s">
        <v>176</v>
      </c>
      <c r="D25" s="177" t="s">
        <v>174</v>
      </c>
      <c r="E25" s="178">
        <v>2.06</v>
      </c>
      <c r="F25" s="179"/>
      <c r="G25" s="179">
        <f t="shared" si="2"/>
        <v>0</v>
      </c>
      <c r="H25" s="178"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176">
        <v>10</v>
      </c>
      <c r="B26" s="177" t="s">
        <v>177</v>
      </c>
      <c r="C26" s="193" t="s">
        <v>178</v>
      </c>
      <c r="D26" s="177" t="s">
        <v>179</v>
      </c>
      <c r="E26" s="178">
        <v>0.126</v>
      </c>
      <c r="F26" s="179"/>
      <c r="G26" s="179">
        <f t="shared" si="2"/>
        <v>0</v>
      </c>
      <c r="H26" s="178">
        <v>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4" customHeight="1">
      <c r="A27" s="176">
        <v>11</v>
      </c>
      <c r="B27" s="177" t="s">
        <v>180</v>
      </c>
      <c r="C27" s="177" t="s">
        <v>181</v>
      </c>
      <c r="D27" s="177" t="s">
        <v>170</v>
      </c>
      <c r="E27" s="178">
        <v>12</v>
      </c>
      <c r="F27" s="179"/>
      <c r="G27" s="179">
        <f t="shared" si="2"/>
        <v>0</v>
      </c>
      <c r="H27" s="178">
        <v>4.224E-2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8.5" customHeight="1">
      <c r="A28" s="172"/>
      <c r="B28" s="173" t="s">
        <v>48</v>
      </c>
      <c r="C28" s="173" t="s">
        <v>182</v>
      </c>
      <c r="D28" s="173"/>
      <c r="E28" s="174"/>
      <c r="F28" s="175"/>
      <c r="G28" s="175">
        <f>SUM(G29:G39)</f>
        <v>0</v>
      </c>
      <c r="H28" s="174">
        <v>61.065517069999999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176">
        <v>12</v>
      </c>
      <c r="B29" s="177" t="s">
        <v>183</v>
      </c>
      <c r="C29" s="177" t="s">
        <v>184</v>
      </c>
      <c r="D29" s="177" t="s">
        <v>156</v>
      </c>
      <c r="E29" s="178">
        <v>2.76</v>
      </c>
      <c r="F29" s="179"/>
      <c r="G29" s="179">
        <f>E29*F29</f>
        <v>0</v>
      </c>
      <c r="H29" s="178">
        <v>6.3393888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4" customHeight="1">
      <c r="A30" s="176">
        <v>13</v>
      </c>
      <c r="B30" s="177" t="s">
        <v>185</v>
      </c>
      <c r="C30" s="177" t="s">
        <v>186</v>
      </c>
      <c r="D30" s="177" t="s">
        <v>174</v>
      </c>
      <c r="E30" s="178">
        <v>48.8</v>
      </c>
      <c r="F30" s="179"/>
      <c r="G30" s="179">
        <f t="shared" ref="G30:G37" si="3">E30*F30</f>
        <v>0</v>
      </c>
      <c r="H30" s="178">
        <v>2.7328000000000002E-2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4" customHeight="1">
      <c r="A31" s="176">
        <v>14</v>
      </c>
      <c r="B31" s="177" t="s">
        <v>187</v>
      </c>
      <c r="C31" s="177" t="s">
        <v>188</v>
      </c>
      <c r="D31" s="177" t="s">
        <v>174</v>
      </c>
      <c r="E31" s="178">
        <v>48.8</v>
      </c>
      <c r="F31" s="179"/>
      <c r="G31" s="179">
        <f t="shared" si="3"/>
        <v>0</v>
      </c>
      <c r="H31" s="178"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24" customHeight="1">
      <c r="A32" s="176">
        <v>15</v>
      </c>
      <c r="B32" s="177" t="s">
        <v>189</v>
      </c>
      <c r="C32" s="193" t="s">
        <v>190</v>
      </c>
      <c r="D32" s="177" t="s">
        <v>179</v>
      </c>
      <c r="E32" s="178">
        <v>6.8000000000000005E-2</v>
      </c>
      <c r="F32" s="179"/>
      <c r="G32" s="179">
        <f t="shared" si="3"/>
        <v>0</v>
      </c>
      <c r="H32" s="178">
        <v>6.9328039999999994E-2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24" customHeight="1">
      <c r="A33" s="176">
        <v>16</v>
      </c>
      <c r="B33" s="177" t="s">
        <v>191</v>
      </c>
      <c r="C33" s="177" t="s">
        <v>192</v>
      </c>
      <c r="D33" s="177" t="s">
        <v>179</v>
      </c>
      <c r="E33" s="178">
        <v>0.29099999999999998</v>
      </c>
      <c r="F33" s="179"/>
      <c r="G33" s="179">
        <f t="shared" si="3"/>
        <v>0</v>
      </c>
      <c r="H33" s="178">
        <v>0.29668323000000002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176">
        <v>17</v>
      </c>
      <c r="B34" s="177" t="s">
        <v>193</v>
      </c>
      <c r="C34" s="177" t="s">
        <v>194</v>
      </c>
      <c r="D34" s="177" t="s">
        <v>156</v>
      </c>
      <c r="E34" s="178">
        <v>28.646000000000001</v>
      </c>
      <c r="F34" s="179"/>
      <c r="G34" s="179">
        <f>E34*F34</f>
        <v>0</v>
      </c>
      <c r="H34" s="178">
        <v>20.08428352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176">
        <v>18</v>
      </c>
      <c r="B35" s="185" t="s">
        <v>195</v>
      </c>
      <c r="C35" s="185" t="s">
        <v>196</v>
      </c>
      <c r="D35" s="185" t="s">
        <v>170</v>
      </c>
      <c r="E35" s="186">
        <v>787.44</v>
      </c>
      <c r="F35" s="187"/>
      <c r="G35" s="187">
        <f t="shared" si="3"/>
        <v>0</v>
      </c>
      <c r="H35" s="186">
        <v>22.922378399999999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176">
        <v>19</v>
      </c>
      <c r="B36" s="177" t="s">
        <v>197</v>
      </c>
      <c r="C36" s="177" t="s">
        <v>198</v>
      </c>
      <c r="D36" s="177" t="s">
        <v>156</v>
      </c>
      <c r="E36" s="178">
        <v>7.8920000000000003</v>
      </c>
      <c r="F36" s="179"/>
      <c r="G36" s="179">
        <f t="shared" si="3"/>
        <v>0</v>
      </c>
      <c r="H36" s="178">
        <v>6.6883910799999997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24" customHeight="1">
      <c r="A37" s="176">
        <v>20</v>
      </c>
      <c r="B37" s="185" t="s">
        <v>199</v>
      </c>
      <c r="C37" s="185" t="s">
        <v>200</v>
      </c>
      <c r="D37" s="185" t="s">
        <v>170</v>
      </c>
      <c r="E37" s="186">
        <v>429.42</v>
      </c>
      <c r="F37" s="187"/>
      <c r="G37" s="187">
        <f t="shared" si="3"/>
        <v>0</v>
      </c>
      <c r="H37" s="186">
        <v>4.6377360000000003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" customHeight="1">
      <c r="A38" s="188"/>
      <c r="B38" s="189"/>
      <c r="C38" s="189" t="s">
        <v>201</v>
      </c>
      <c r="D38" s="189"/>
      <c r="E38" s="190"/>
      <c r="F38" s="191"/>
      <c r="G38" s="192"/>
      <c r="H38" s="190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24" customHeight="1">
      <c r="A39" s="194">
        <v>21</v>
      </c>
      <c r="B39" s="177" t="s">
        <v>202</v>
      </c>
      <c r="C39" s="177" t="s">
        <v>203</v>
      </c>
      <c r="D39" s="177" t="s">
        <v>204</v>
      </c>
      <c r="E39" s="178">
        <v>15</v>
      </c>
      <c r="F39" s="179"/>
      <c r="G39" s="179">
        <f>E39*F39</f>
        <v>0</v>
      </c>
      <c r="H39" s="178">
        <v>0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28.5" customHeight="1">
      <c r="A40" s="172"/>
      <c r="B40" s="173" t="s">
        <v>54</v>
      </c>
      <c r="C40" s="173" t="s">
        <v>205</v>
      </c>
      <c r="D40" s="173"/>
      <c r="E40" s="174"/>
      <c r="F40" s="175"/>
      <c r="G40" s="175">
        <f>SUM(G41:G59)</f>
        <v>0</v>
      </c>
      <c r="H40" s="174">
        <v>7.6952761699999996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24" customHeight="1">
      <c r="A41" s="194">
        <v>22</v>
      </c>
      <c r="B41" s="177" t="s">
        <v>206</v>
      </c>
      <c r="C41" s="177" t="s">
        <v>207</v>
      </c>
      <c r="D41" s="177" t="s">
        <v>156</v>
      </c>
      <c r="E41" s="178">
        <v>4.6310000000000002</v>
      </c>
      <c r="F41" s="179"/>
      <c r="G41" s="179">
        <f t="shared" ref="G41:G59" si="4">E41*F41</f>
        <v>0</v>
      </c>
      <c r="H41" s="178">
        <v>0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194">
        <v>23</v>
      </c>
      <c r="B42" s="177" t="s">
        <v>208</v>
      </c>
      <c r="C42" s="177" t="s">
        <v>209</v>
      </c>
      <c r="D42" s="177" t="s">
        <v>174</v>
      </c>
      <c r="E42" s="178">
        <v>9.0350000000000001</v>
      </c>
      <c r="F42" s="179"/>
      <c r="G42" s="179">
        <f t="shared" si="4"/>
        <v>0</v>
      </c>
      <c r="H42" s="178">
        <v>0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194">
        <v>24</v>
      </c>
      <c r="B43" s="177" t="s">
        <v>210</v>
      </c>
      <c r="C43" s="177" t="s">
        <v>211</v>
      </c>
      <c r="D43" s="177" t="s">
        <v>174</v>
      </c>
      <c r="E43" s="178">
        <v>9.0350000000000001</v>
      </c>
      <c r="F43" s="179"/>
      <c r="G43" s="179">
        <f t="shared" si="4"/>
        <v>0</v>
      </c>
      <c r="H43" s="178">
        <v>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24" customHeight="1">
      <c r="A44" s="194">
        <v>25</v>
      </c>
      <c r="B44" s="177" t="s">
        <v>212</v>
      </c>
      <c r="C44" s="177" t="s">
        <v>213</v>
      </c>
      <c r="D44" s="177" t="s">
        <v>174</v>
      </c>
      <c r="E44" s="178">
        <v>30.870999999999999</v>
      </c>
      <c r="F44" s="179"/>
      <c r="G44" s="179">
        <f t="shared" si="4"/>
        <v>0</v>
      </c>
      <c r="H44" s="178">
        <v>0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24" customHeight="1">
      <c r="A45" s="194">
        <v>26</v>
      </c>
      <c r="B45" s="177" t="s">
        <v>214</v>
      </c>
      <c r="C45" s="177" t="s">
        <v>215</v>
      </c>
      <c r="D45" s="177" t="s">
        <v>174</v>
      </c>
      <c r="E45" s="178">
        <v>30.870999999999999</v>
      </c>
      <c r="F45" s="179"/>
      <c r="G45" s="179">
        <f t="shared" si="4"/>
        <v>0</v>
      </c>
      <c r="H45" s="178">
        <v>0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24" customHeight="1">
      <c r="A46" s="194">
        <v>27</v>
      </c>
      <c r="B46" s="177" t="s">
        <v>216</v>
      </c>
      <c r="C46" s="177" t="s">
        <v>217</v>
      </c>
      <c r="D46" s="177" t="s">
        <v>179</v>
      </c>
      <c r="E46" s="178">
        <v>0.14699999999999999</v>
      </c>
      <c r="F46" s="179"/>
      <c r="G46" s="179">
        <f t="shared" si="4"/>
        <v>0</v>
      </c>
      <c r="H46" s="178">
        <v>0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194">
        <v>28</v>
      </c>
      <c r="B47" s="177" t="s">
        <v>218</v>
      </c>
      <c r="C47" s="177" t="s">
        <v>219</v>
      </c>
      <c r="D47" s="177" t="s">
        <v>156</v>
      </c>
      <c r="E47" s="178">
        <v>4.3659999999999997</v>
      </c>
      <c r="F47" s="179"/>
      <c r="G47" s="179">
        <f t="shared" si="4"/>
        <v>0</v>
      </c>
      <c r="H47" s="178">
        <v>0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194">
        <v>29</v>
      </c>
      <c r="B48" s="177" t="s">
        <v>220</v>
      </c>
      <c r="C48" s="177" t="s">
        <v>221</v>
      </c>
      <c r="D48" s="177" t="s">
        <v>174</v>
      </c>
      <c r="E48" s="178">
        <v>68.08</v>
      </c>
      <c r="F48" s="179"/>
      <c r="G48" s="179">
        <f t="shared" si="4"/>
        <v>0</v>
      </c>
      <c r="H48" s="178"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194">
        <v>30</v>
      </c>
      <c r="B49" s="177" t="s">
        <v>222</v>
      </c>
      <c r="C49" s="177" t="s">
        <v>223</v>
      </c>
      <c r="D49" s="177" t="s">
        <v>174</v>
      </c>
      <c r="E49" s="178">
        <v>68.08</v>
      </c>
      <c r="F49" s="179"/>
      <c r="G49" s="179">
        <f t="shared" si="4"/>
        <v>0</v>
      </c>
      <c r="H49" s="178">
        <v>0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24" customHeight="1">
      <c r="A50" s="194">
        <v>31</v>
      </c>
      <c r="B50" s="177" t="s">
        <v>224</v>
      </c>
      <c r="C50" s="177" t="s">
        <v>225</v>
      </c>
      <c r="D50" s="177" t="s">
        <v>179</v>
      </c>
      <c r="E50" s="178">
        <v>0.126</v>
      </c>
      <c r="F50" s="179"/>
      <c r="G50" s="179">
        <f t="shared" si="4"/>
        <v>0</v>
      </c>
      <c r="H50" s="178">
        <v>0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24" customHeight="1">
      <c r="A51" s="194">
        <v>32</v>
      </c>
      <c r="B51" s="177" t="s">
        <v>226</v>
      </c>
      <c r="C51" s="177" t="s">
        <v>227</v>
      </c>
      <c r="D51" s="177" t="s">
        <v>179</v>
      </c>
      <c r="E51" s="178">
        <v>0.27800000000000002</v>
      </c>
      <c r="F51" s="179"/>
      <c r="G51" s="179">
        <f t="shared" si="4"/>
        <v>0</v>
      </c>
      <c r="H51" s="178">
        <v>0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194">
        <v>33</v>
      </c>
      <c r="B52" s="177" t="s">
        <v>228</v>
      </c>
      <c r="C52" s="177" t="s">
        <v>229</v>
      </c>
      <c r="D52" s="177" t="s">
        <v>156</v>
      </c>
      <c r="E52" s="178">
        <v>0.9</v>
      </c>
      <c r="F52" s="179"/>
      <c r="G52" s="179">
        <f t="shared" si="4"/>
        <v>0</v>
      </c>
      <c r="H52" s="178">
        <v>2.1744270000000001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24" customHeight="1">
      <c r="A53" s="194">
        <v>34</v>
      </c>
      <c r="B53" s="177" t="s">
        <v>230</v>
      </c>
      <c r="C53" s="177" t="s">
        <v>231</v>
      </c>
      <c r="D53" s="177" t="s">
        <v>174</v>
      </c>
      <c r="E53" s="178">
        <v>3</v>
      </c>
      <c r="F53" s="179"/>
      <c r="G53" s="179">
        <f t="shared" si="4"/>
        <v>0</v>
      </c>
      <c r="H53" s="178">
        <v>2.1749999999999999E-2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24" customHeight="1">
      <c r="A54" s="194">
        <v>35</v>
      </c>
      <c r="B54" s="177" t="s">
        <v>232</v>
      </c>
      <c r="C54" s="177" t="s">
        <v>231</v>
      </c>
      <c r="D54" s="177" t="s">
        <v>174</v>
      </c>
      <c r="E54" s="178">
        <v>3</v>
      </c>
      <c r="F54" s="179"/>
      <c r="G54" s="179">
        <f t="shared" si="4"/>
        <v>0</v>
      </c>
      <c r="H54" s="178">
        <v>0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24" customHeight="1">
      <c r="A55" s="194">
        <v>36</v>
      </c>
      <c r="B55" s="177" t="s">
        <v>233</v>
      </c>
      <c r="C55" s="177" t="s">
        <v>234</v>
      </c>
      <c r="D55" s="177" t="s">
        <v>174</v>
      </c>
      <c r="E55" s="178">
        <v>1.8</v>
      </c>
      <c r="F55" s="179"/>
      <c r="G55" s="179">
        <f t="shared" si="4"/>
        <v>0</v>
      </c>
      <c r="H55" s="178">
        <v>0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194">
        <v>37</v>
      </c>
      <c r="B56" s="177" t="s">
        <v>235</v>
      </c>
      <c r="C56" s="177" t="s">
        <v>236</v>
      </c>
      <c r="D56" s="177" t="s">
        <v>179</v>
      </c>
      <c r="E56" s="178">
        <v>2.5999999999999999E-2</v>
      </c>
      <c r="F56" s="179"/>
      <c r="G56" s="179">
        <f t="shared" si="4"/>
        <v>0</v>
      </c>
      <c r="H56" s="178">
        <v>2.62977E-2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194">
        <v>38</v>
      </c>
      <c r="B57" s="177" t="s">
        <v>237</v>
      </c>
      <c r="C57" s="177" t="s">
        <v>238</v>
      </c>
      <c r="D57" s="177" t="s">
        <v>179</v>
      </c>
      <c r="E57" s="178">
        <v>6.4000000000000001E-2</v>
      </c>
      <c r="F57" s="179"/>
      <c r="G57" s="179">
        <f t="shared" si="4"/>
        <v>0</v>
      </c>
      <c r="H57" s="178">
        <v>6.4732799999999993E-2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194">
        <v>39</v>
      </c>
      <c r="B58" s="177" t="s">
        <v>239</v>
      </c>
      <c r="C58" s="177" t="s">
        <v>240</v>
      </c>
      <c r="D58" s="177" t="s">
        <v>156</v>
      </c>
      <c r="E58" s="178">
        <v>2.3570000000000002</v>
      </c>
      <c r="F58" s="179"/>
      <c r="G58" s="179">
        <f t="shared" si="4"/>
        <v>0</v>
      </c>
      <c r="H58" s="178">
        <v>5.2809999200000002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24" customHeight="1">
      <c r="A59" s="194">
        <v>40</v>
      </c>
      <c r="B59" s="177" t="s">
        <v>241</v>
      </c>
      <c r="C59" s="177" t="s">
        <v>242</v>
      </c>
      <c r="D59" s="177" t="s">
        <v>179</v>
      </c>
      <c r="E59" s="178">
        <v>0.125</v>
      </c>
      <c r="F59" s="179"/>
      <c r="G59" s="179">
        <f t="shared" si="4"/>
        <v>0</v>
      </c>
      <c r="H59" s="178">
        <v>0.12706875000000001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28.5" customHeight="1">
      <c r="A60" s="172"/>
      <c r="B60" s="173" t="s">
        <v>62</v>
      </c>
      <c r="C60" s="173" t="s">
        <v>243</v>
      </c>
      <c r="D60" s="173"/>
      <c r="E60" s="174"/>
      <c r="F60" s="175"/>
      <c r="G60" s="175">
        <f>SUM(G61:G77)</f>
        <v>0</v>
      </c>
      <c r="H60" s="174">
        <v>45.526986780000001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24" customHeight="1">
      <c r="A61" s="176">
        <v>41</v>
      </c>
      <c r="B61" s="177" t="s">
        <v>244</v>
      </c>
      <c r="C61" s="177" t="s">
        <v>245</v>
      </c>
      <c r="D61" s="177" t="s">
        <v>174</v>
      </c>
      <c r="E61" s="178">
        <v>1048.1189999999999</v>
      </c>
      <c r="F61" s="195"/>
      <c r="G61" s="179">
        <f t="shared" ref="G61:G67" si="5">E61*F61</f>
        <v>0</v>
      </c>
      <c r="H61" s="178">
        <v>8.3849519999999997E-2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24" customHeight="1">
      <c r="A62" s="176">
        <v>42</v>
      </c>
      <c r="B62" s="177" t="s">
        <v>246</v>
      </c>
      <c r="C62" s="177" t="s">
        <v>247</v>
      </c>
      <c r="D62" s="177" t="s">
        <v>174</v>
      </c>
      <c r="E62" s="178">
        <f>E61</f>
        <v>1048.1189999999999</v>
      </c>
      <c r="F62" s="195"/>
      <c r="G62" s="179">
        <f t="shared" si="5"/>
        <v>0</v>
      </c>
      <c r="H62" s="178">
        <v>0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184">
        <v>43</v>
      </c>
      <c r="B63" s="185" t="s">
        <v>248</v>
      </c>
      <c r="C63" s="185" t="s">
        <v>249</v>
      </c>
      <c r="D63" s="185" t="s">
        <v>250</v>
      </c>
      <c r="E63" s="186">
        <v>7998.482</v>
      </c>
      <c r="F63" s="187"/>
      <c r="G63" s="187">
        <f t="shared" si="5"/>
        <v>0</v>
      </c>
      <c r="H63" s="186">
        <v>7.9984820000000001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176">
        <v>44</v>
      </c>
      <c r="B64" s="177" t="s">
        <v>251</v>
      </c>
      <c r="C64" s="177" t="s">
        <v>252</v>
      </c>
      <c r="D64" s="177" t="s">
        <v>174</v>
      </c>
      <c r="E64" s="196">
        <v>330.1</v>
      </c>
      <c r="F64" s="179"/>
      <c r="G64" s="179">
        <f t="shared" si="5"/>
        <v>0</v>
      </c>
      <c r="H64" s="178">
        <v>0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184">
        <v>45</v>
      </c>
      <c r="B65" s="185" t="s">
        <v>253</v>
      </c>
      <c r="C65" s="185" t="s">
        <v>254</v>
      </c>
      <c r="D65" s="185" t="s">
        <v>174</v>
      </c>
      <c r="E65" s="197">
        <v>363.11</v>
      </c>
      <c r="F65" s="187"/>
      <c r="G65" s="187">
        <f t="shared" si="5"/>
        <v>0</v>
      </c>
      <c r="H65" s="186">
        <v>0.36310999999999999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24" customHeight="1">
      <c r="A66" s="176">
        <v>46</v>
      </c>
      <c r="B66" s="177" t="s">
        <v>255</v>
      </c>
      <c r="C66" s="177" t="s">
        <v>256</v>
      </c>
      <c r="D66" s="177" t="s">
        <v>174</v>
      </c>
      <c r="E66" s="178">
        <v>330.1</v>
      </c>
      <c r="F66" s="179"/>
      <c r="G66" s="179">
        <f t="shared" si="5"/>
        <v>0</v>
      </c>
      <c r="H66" s="178">
        <v>0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24" customHeight="1">
      <c r="A67" s="184">
        <v>47</v>
      </c>
      <c r="B67" s="185" t="s">
        <v>257</v>
      </c>
      <c r="C67" s="185" t="s">
        <v>258</v>
      </c>
      <c r="D67" s="185" t="s">
        <v>174</v>
      </c>
      <c r="E67" s="186">
        <v>363.11</v>
      </c>
      <c r="F67" s="187"/>
      <c r="G67" s="187">
        <f t="shared" si="5"/>
        <v>0</v>
      </c>
      <c r="H67" s="186">
        <v>0.36310999999999999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188"/>
      <c r="B68" s="189"/>
      <c r="C68" s="189" t="s">
        <v>259</v>
      </c>
      <c r="D68" s="189"/>
      <c r="E68" s="190"/>
      <c r="F68" s="191"/>
      <c r="G68" s="192"/>
      <c r="H68" s="190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184">
        <v>48</v>
      </c>
      <c r="B69" s="185" t="s">
        <v>260</v>
      </c>
      <c r="C69" s="185" t="s">
        <v>261</v>
      </c>
      <c r="D69" s="185" t="s">
        <v>174</v>
      </c>
      <c r="E69" s="186">
        <v>218.46</v>
      </c>
      <c r="F69" s="187"/>
      <c r="G69" s="187">
        <f t="shared" ref="G69:G77" si="6">E69*F69</f>
        <v>0</v>
      </c>
      <c r="H69" s="186">
        <v>0.305844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24" customHeight="1">
      <c r="A70" s="176">
        <v>49</v>
      </c>
      <c r="B70" s="177" t="s">
        <v>262</v>
      </c>
      <c r="C70" s="177" t="s">
        <v>263</v>
      </c>
      <c r="D70" s="177" t="s">
        <v>174</v>
      </c>
      <c r="E70" s="178">
        <v>389.08</v>
      </c>
      <c r="F70" s="179"/>
      <c r="G70" s="179">
        <f t="shared" si="6"/>
        <v>0</v>
      </c>
      <c r="H70" s="178">
        <v>35.717543999999997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176">
        <v>50</v>
      </c>
      <c r="B71" s="177" t="s">
        <v>264</v>
      </c>
      <c r="C71" s="177" t="s">
        <v>265</v>
      </c>
      <c r="D71" s="177" t="s">
        <v>174</v>
      </c>
      <c r="E71" s="178">
        <v>222.52500000000001</v>
      </c>
      <c r="F71" s="179"/>
      <c r="G71" s="179">
        <f t="shared" si="6"/>
        <v>0</v>
      </c>
      <c r="H71" s="178">
        <v>0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184">
        <v>51</v>
      </c>
      <c r="B72" s="185" t="s">
        <v>266</v>
      </c>
      <c r="C72" s="185" t="s">
        <v>267</v>
      </c>
      <c r="D72" s="185" t="s">
        <v>174</v>
      </c>
      <c r="E72" s="198">
        <v>244.77799999999999</v>
      </c>
      <c r="F72" s="187"/>
      <c r="G72" s="187">
        <f t="shared" si="6"/>
        <v>0</v>
      </c>
      <c r="H72" s="186">
        <v>0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24" customHeight="1">
      <c r="A73" s="176">
        <v>52</v>
      </c>
      <c r="B73" s="177" t="s">
        <v>268</v>
      </c>
      <c r="C73" s="177" t="s">
        <v>269</v>
      </c>
      <c r="D73" s="177" t="s">
        <v>174</v>
      </c>
      <c r="E73" s="178">
        <v>331.81</v>
      </c>
      <c r="F73" s="179"/>
      <c r="G73" s="179">
        <f t="shared" si="6"/>
        <v>0</v>
      </c>
      <c r="H73" s="178">
        <v>0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184">
        <v>53</v>
      </c>
      <c r="B74" s="185" t="s">
        <v>270</v>
      </c>
      <c r="C74" s="185" t="s">
        <v>271</v>
      </c>
      <c r="D74" s="185" t="s">
        <v>174</v>
      </c>
      <c r="E74" s="186">
        <v>331.81</v>
      </c>
      <c r="F74" s="187"/>
      <c r="G74" s="187">
        <f t="shared" si="6"/>
        <v>0</v>
      </c>
      <c r="H74" s="186">
        <v>0.35835479999999997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176">
        <v>54</v>
      </c>
      <c r="B75" s="177" t="s">
        <v>272</v>
      </c>
      <c r="C75" s="177" t="s">
        <v>273</v>
      </c>
      <c r="D75" s="177" t="s">
        <v>174</v>
      </c>
      <c r="E75" s="178">
        <f>E74</f>
        <v>331.81</v>
      </c>
      <c r="F75" s="179"/>
      <c r="G75" s="179">
        <f t="shared" si="6"/>
        <v>0</v>
      </c>
      <c r="H75" s="178">
        <v>0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24" customHeight="1">
      <c r="A76" s="184">
        <v>55</v>
      </c>
      <c r="B76" s="185" t="s">
        <v>274</v>
      </c>
      <c r="C76" s="185" t="s">
        <v>275</v>
      </c>
      <c r="D76" s="185" t="s">
        <v>174</v>
      </c>
      <c r="E76" s="186">
        <v>47.95</v>
      </c>
      <c r="F76" s="187"/>
      <c r="G76" s="187">
        <f t="shared" si="6"/>
        <v>0</v>
      </c>
      <c r="H76" s="186">
        <v>0.33565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176">
        <v>56</v>
      </c>
      <c r="B77" s="177" t="s">
        <v>276</v>
      </c>
      <c r="C77" s="177" t="s">
        <v>277</v>
      </c>
      <c r="D77" s="177" t="s">
        <v>174</v>
      </c>
      <c r="E77" s="199">
        <v>80</v>
      </c>
      <c r="F77" s="179"/>
      <c r="G77" s="179">
        <f t="shared" si="6"/>
        <v>0</v>
      </c>
      <c r="H77" s="178">
        <v>0</v>
      </c>
      <c r="I77" s="4"/>
      <c r="J77" s="200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28.5" customHeight="1">
      <c r="A78" s="180"/>
      <c r="B78" s="181" t="s">
        <v>278</v>
      </c>
      <c r="C78" s="181" t="s">
        <v>279</v>
      </c>
      <c r="D78" s="181"/>
      <c r="E78" s="182"/>
      <c r="F78" s="183"/>
      <c r="G78" s="175">
        <f>SUM(G79:G102)</f>
        <v>0</v>
      </c>
      <c r="H78" s="182">
        <v>1.04246E-3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24" customHeight="1">
      <c r="A79" s="176">
        <v>57</v>
      </c>
      <c r="B79" s="177" t="s">
        <v>35</v>
      </c>
      <c r="C79" s="177" t="s">
        <v>280</v>
      </c>
      <c r="D79" s="177" t="s">
        <v>170</v>
      </c>
      <c r="E79" s="178">
        <v>1</v>
      </c>
      <c r="F79" s="179"/>
      <c r="G79" s="179">
        <f t="shared" ref="G79:G102" si="7">E79*F79</f>
        <v>0</v>
      </c>
      <c r="H79" s="178">
        <v>0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24" customHeight="1">
      <c r="A80" s="176">
        <v>59</v>
      </c>
      <c r="B80" s="177" t="s">
        <v>48</v>
      </c>
      <c r="C80" s="177" t="s">
        <v>281</v>
      </c>
      <c r="D80" s="177" t="s">
        <v>170</v>
      </c>
      <c r="E80" s="178">
        <v>1</v>
      </c>
      <c r="F80" s="179"/>
      <c r="G80" s="179">
        <f t="shared" si="7"/>
        <v>0</v>
      </c>
      <c r="H80" s="178">
        <v>0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24" customHeight="1">
      <c r="A81" s="176">
        <v>60</v>
      </c>
      <c r="B81" s="177" t="s">
        <v>54</v>
      </c>
      <c r="C81" s="177" t="s">
        <v>282</v>
      </c>
      <c r="D81" s="177" t="s">
        <v>170</v>
      </c>
      <c r="E81" s="178">
        <v>1</v>
      </c>
      <c r="F81" s="179"/>
      <c r="G81" s="179">
        <f t="shared" si="7"/>
        <v>0</v>
      </c>
      <c r="H81" s="178">
        <v>0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24" customHeight="1">
      <c r="A82" s="176">
        <v>62</v>
      </c>
      <c r="B82" s="177" t="s">
        <v>62</v>
      </c>
      <c r="C82" s="177" t="s">
        <v>283</v>
      </c>
      <c r="D82" s="177" t="s">
        <v>170</v>
      </c>
      <c r="E82" s="178">
        <v>1</v>
      </c>
      <c r="F82" s="179"/>
      <c r="G82" s="179">
        <f t="shared" si="7"/>
        <v>0</v>
      </c>
      <c r="H82" s="178">
        <v>0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176">
        <v>63</v>
      </c>
      <c r="B83" s="177" t="s">
        <v>65</v>
      </c>
      <c r="C83" s="177" t="s">
        <v>284</v>
      </c>
      <c r="D83" s="177" t="s">
        <v>204</v>
      </c>
      <c r="E83" s="178">
        <v>340</v>
      </c>
      <c r="F83" s="179"/>
      <c r="G83" s="179">
        <f t="shared" si="7"/>
        <v>0</v>
      </c>
      <c r="H83" s="178">
        <v>0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176">
        <v>64</v>
      </c>
      <c r="B84" s="177" t="s">
        <v>38</v>
      </c>
      <c r="C84" s="177" t="s">
        <v>285</v>
      </c>
      <c r="D84" s="177" t="s">
        <v>174</v>
      </c>
      <c r="E84" s="178">
        <v>199.81</v>
      </c>
      <c r="F84" s="179"/>
      <c r="G84" s="179">
        <f t="shared" si="7"/>
        <v>0</v>
      </c>
      <c r="H84" s="178">
        <v>0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176">
        <v>65</v>
      </c>
      <c r="B85" s="177" t="s">
        <v>44</v>
      </c>
      <c r="C85" s="177" t="s">
        <v>286</v>
      </c>
      <c r="D85" s="177" t="s">
        <v>204</v>
      </c>
      <c r="E85" s="178">
        <v>100</v>
      </c>
      <c r="F85" s="179"/>
      <c r="G85" s="179">
        <f t="shared" si="7"/>
        <v>0</v>
      </c>
      <c r="H85" s="178">
        <v>0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24" customHeight="1">
      <c r="A86" s="176">
        <v>66</v>
      </c>
      <c r="B86" s="177" t="s">
        <v>50</v>
      </c>
      <c r="C86" s="177" t="s">
        <v>287</v>
      </c>
      <c r="D86" s="177" t="s">
        <v>204</v>
      </c>
      <c r="E86" s="178">
        <v>2100</v>
      </c>
      <c r="F86" s="179"/>
      <c r="G86" s="179">
        <f t="shared" si="7"/>
        <v>0</v>
      </c>
      <c r="H86" s="178">
        <v>0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24" customHeight="1">
      <c r="A87" s="176">
        <v>67</v>
      </c>
      <c r="B87" s="177" t="s">
        <v>55</v>
      </c>
      <c r="C87" s="177" t="s">
        <v>288</v>
      </c>
      <c r="D87" s="177" t="s">
        <v>170</v>
      </c>
      <c r="E87" s="178">
        <v>7000</v>
      </c>
      <c r="F87" s="179"/>
      <c r="G87" s="179">
        <f t="shared" si="7"/>
        <v>0</v>
      </c>
      <c r="H87" s="178">
        <v>0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176">
        <v>68</v>
      </c>
      <c r="B88" s="177" t="s">
        <v>67</v>
      </c>
      <c r="C88" s="177" t="s">
        <v>289</v>
      </c>
      <c r="D88" s="177" t="s">
        <v>170</v>
      </c>
      <c r="E88" s="178">
        <v>1</v>
      </c>
      <c r="F88" s="179"/>
      <c r="G88" s="179">
        <f t="shared" si="7"/>
        <v>0</v>
      </c>
      <c r="H88" s="178">
        <v>0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176">
        <v>69</v>
      </c>
      <c r="B89" s="177" t="s">
        <v>40</v>
      </c>
      <c r="C89" s="177" t="s">
        <v>290</v>
      </c>
      <c r="D89" s="177" t="s">
        <v>170</v>
      </c>
      <c r="E89" s="178">
        <v>58</v>
      </c>
      <c r="F89" s="179"/>
      <c r="G89" s="179">
        <f t="shared" si="7"/>
        <v>0</v>
      </c>
      <c r="H89" s="178">
        <v>0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176">
        <v>70</v>
      </c>
      <c r="B90" s="177" t="s">
        <v>46</v>
      </c>
      <c r="C90" s="177" t="s">
        <v>291</v>
      </c>
      <c r="D90" s="177" t="s">
        <v>170</v>
      </c>
      <c r="E90" s="178">
        <v>1</v>
      </c>
      <c r="F90" s="179"/>
      <c r="G90" s="179">
        <f t="shared" si="7"/>
        <v>0</v>
      </c>
      <c r="H90" s="178">
        <v>0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176">
        <v>71</v>
      </c>
      <c r="B91" s="177" t="s">
        <v>52</v>
      </c>
      <c r="C91" s="177" t="s">
        <v>292</v>
      </c>
      <c r="D91" s="177" t="s">
        <v>170</v>
      </c>
      <c r="E91" s="178">
        <v>1</v>
      </c>
      <c r="F91" s="179"/>
      <c r="G91" s="179">
        <f t="shared" si="7"/>
        <v>0</v>
      </c>
      <c r="H91" s="178">
        <v>0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176">
        <v>72</v>
      </c>
      <c r="B92" s="177" t="s">
        <v>56</v>
      </c>
      <c r="C92" s="201" t="s">
        <v>293</v>
      </c>
      <c r="D92" s="177" t="s">
        <v>170</v>
      </c>
      <c r="E92" s="178">
        <v>1</v>
      </c>
      <c r="F92" s="179"/>
      <c r="G92" s="179">
        <f t="shared" si="7"/>
        <v>0</v>
      </c>
      <c r="H92" s="178">
        <v>0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176">
        <v>73</v>
      </c>
      <c r="B93" s="177" t="s">
        <v>60</v>
      </c>
      <c r="C93" s="201" t="s">
        <v>294</v>
      </c>
      <c r="D93" s="177" t="s">
        <v>170</v>
      </c>
      <c r="E93" s="178">
        <v>1</v>
      </c>
      <c r="F93" s="179"/>
      <c r="G93" s="179">
        <f t="shared" si="7"/>
        <v>0</v>
      </c>
      <c r="H93" s="178">
        <v>0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176">
        <v>74</v>
      </c>
      <c r="B94" s="177" t="s">
        <v>63</v>
      </c>
      <c r="C94" s="202" t="s">
        <v>295</v>
      </c>
      <c r="D94" s="177" t="s">
        <v>170</v>
      </c>
      <c r="E94" s="178">
        <v>1</v>
      </c>
      <c r="F94" s="179"/>
      <c r="G94" s="179">
        <f t="shared" si="7"/>
        <v>0</v>
      </c>
      <c r="H94" s="178">
        <v>0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176">
        <v>75</v>
      </c>
      <c r="B95" s="177" t="s">
        <v>69</v>
      </c>
      <c r="C95" s="177" t="s">
        <v>296</v>
      </c>
      <c r="D95" s="177" t="s">
        <v>170</v>
      </c>
      <c r="E95" s="178">
        <v>1</v>
      </c>
      <c r="F95" s="179"/>
      <c r="G95" s="179">
        <f t="shared" si="7"/>
        <v>0</v>
      </c>
      <c r="H95" s="178">
        <v>0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176">
        <v>76</v>
      </c>
      <c r="B96" s="177" t="s">
        <v>71</v>
      </c>
      <c r="C96" s="177" t="s">
        <v>297</v>
      </c>
      <c r="D96" s="177" t="s">
        <v>298</v>
      </c>
      <c r="E96" s="178">
        <v>1</v>
      </c>
      <c r="F96" s="179"/>
      <c r="G96" s="179">
        <f t="shared" si="7"/>
        <v>0</v>
      </c>
      <c r="H96" s="178">
        <v>0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176">
        <v>77</v>
      </c>
      <c r="B97" s="177" t="s">
        <v>73</v>
      </c>
      <c r="C97" s="201" t="s">
        <v>299</v>
      </c>
      <c r="D97" s="177" t="s">
        <v>170</v>
      </c>
      <c r="E97" s="178">
        <v>1</v>
      </c>
      <c r="F97" s="179"/>
      <c r="G97" s="179">
        <f t="shared" si="7"/>
        <v>0</v>
      </c>
      <c r="H97" s="178">
        <v>0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24" customHeight="1">
      <c r="A98" s="176">
        <v>78</v>
      </c>
      <c r="B98" s="177" t="s">
        <v>75</v>
      </c>
      <c r="C98" s="177" t="s">
        <v>300</v>
      </c>
      <c r="D98" s="177" t="s">
        <v>170</v>
      </c>
      <c r="E98" s="178">
        <v>1</v>
      </c>
      <c r="F98" s="179"/>
      <c r="G98" s="179">
        <f t="shared" si="7"/>
        <v>0</v>
      </c>
      <c r="H98" s="178"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24" customHeight="1">
      <c r="A99" s="176">
        <v>79</v>
      </c>
      <c r="B99" s="177" t="s">
        <v>79</v>
      </c>
      <c r="C99" s="177" t="s">
        <v>301</v>
      </c>
      <c r="D99" s="177" t="s">
        <v>170</v>
      </c>
      <c r="E99" s="178">
        <v>1</v>
      </c>
      <c r="F99" s="179"/>
      <c r="G99" s="179">
        <f t="shared" si="7"/>
        <v>0</v>
      </c>
      <c r="H99" s="178">
        <v>0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24" customHeight="1">
      <c r="A100" s="176">
        <v>80</v>
      </c>
      <c r="B100" s="177" t="s">
        <v>83</v>
      </c>
      <c r="C100" s="177" t="s">
        <v>302</v>
      </c>
      <c r="D100" s="177" t="s">
        <v>170</v>
      </c>
      <c r="E100" s="178">
        <v>1</v>
      </c>
      <c r="F100" s="179"/>
      <c r="G100" s="179">
        <f t="shared" si="7"/>
        <v>0</v>
      </c>
      <c r="H100" s="178">
        <v>0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24" customHeight="1">
      <c r="A101" s="176">
        <v>81</v>
      </c>
      <c r="B101" s="177" t="s">
        <v>86</v>
      </c>
      <c r="C101" s="177" t="s">
        <v>303</v>
      </c>
      <c r="D101" s="177" t="s">
        <v>170</v>
      </c>
      <c r="E101" s="178">
        <v>1</v>
      </c>
      <c r="F101" s="179"/>
      <c r="G101" s="179">
        <f t="shared" si="7"/>
        <v>0</v>
      </c>
      <c r="H101" s="178">
        <v>0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24" customHeight="1">
      <c r="A102" s="203">
        <v>82</v>
      </c>
      <c r="B102" s="177" t="s">
        <v>90</v>
      </c>
      <c r="C102" s="193" t="s">
        <v>304</v>
      </c>
      <c r="D102" s="177" t="s">
        <v>170</v>
      </c>
      <c r="E102" s="178">
        <v>1</v>
      </c>
      <c r="F102" s="195"/>
      <c r="G102" s="179">
        <f t="shared" si="7"/>
        <v>0</v>
      </c>
      <c r="H102" s="178">
        <v>0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24" customHeight="1">
      <c r="A103" s="180"/>
      <c r="B103" s="204">
        <v>743</v>
      </c>
      <c r="C103" s="204" t="s">
        <v>305</v>
      </c>
      <c r="D103" s="181"/>
      <c r="E103" s="182"/>
      <c r="F103" s="183"/>
      <c r="G103" s="175">
        <f>SUM(G104:G109)</f>
        <v>0</v>
      </c>
      <c r="H103" s="182">
        <v>1.04246E-3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25.5" customHeight="1">
      <c r="A104" s="194">
        <v>83</v>
      </c>
      <c r="B104" s="177"/>
      <c r="C104" s="205" t="s">
        <v>306</v>
      </c>
      <c r="D104" s="205" t="s">
        <v>170</v>
      </c>
      <c r="E104" s="178">
        <v>1</v>
      </c>
      <c r="F104" s="195"/>
      <c r="G104" s="179">
        <f t="shared" ref="G104:G109" si="8">E104*F104</f>
        <v>0</v>
      </c>
      <c r="H104" s="178">
        <v>0</v>
      </c>
      <c r="I104" s="206"/>
      <c r="J104" s="207"/>
      <c r="K104" s="208"/>
      <c r="L104" s="208"/>
      <c r="M104" s="208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</row>
    <row r="105" spans="1:26" ht="18" customHeight="1">
      <c r="A105" s="194">
        <v>84</v>
      </c>
      <c r="B105" s="177"/>
      <c r="C105" s="205" t="s">
        <v>307</v>
      </c>
      <c r="D105" s="205" t="s">
        <v>170</v>
      </c>
      <c r="E105" s="209">
        <v>2</v>
      </c>
      <c r="F105" s="195"/>
      <c r="G105" s="179">
        <f t="shared" si="8"/>
        <v>0</v>
      </c>
      <c r="H105" s="178">
        <v>0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7.25" customHeight="1">
      <c r="A106" s="194">
        <v>85</v>
      </c>
      <c r="B106" s="177"/>
      <c r="C106" s="205" t="s">
        <v>308</v>
      </c>
      <c r="D106" s="205" t="s">
        <v>170</v>
      </c>
      <c r="E106" s="209">
        <v>1</v>
      </c>
      <c r="F106" s="195"/>
      <c r="G106" s="179">
        <f t="shared" si="8"/>
        <v>0</v>
      </c>
      <c r="H106" s="178">
        <v>0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21.75" customHeight="1">
      <c r="A107" s="194">
        <v>86</v>
      </c>
      <c r="B107" s="177"/>
      <c r="C107" s="205" t="s">
        <v>309</v>
      </c>
      <c r="D107" s="205" t="s">
        <v>204</v>
      </c>
      <c r="E107" s="209">
        <v>15</v>
      </c>
      <c r="F107" s="195"/>
      <c r="G107" s="179">
        <f t="shared" si="8"/>
        <v>0</v>
      </c>
      <c r="H107" s="178">
        <v>0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20.25" customHeight="1">
      <c r="A108" s="194">
        <v>87</v>
      </c>
      <c r="B108" s="177"/>
      <c r="C108" s="205" t="s">
        <v>310</v>
      </c>
      <c r="D108" s="205" t="s">
        <v>170</v>
      </c>
      <c r="E108" s="209">
        <v>1</v>
      </c>
      <c r="F108" s="195"/>
      <c r="G108" s="179">
        <f t="shared" si="8"/>
        <v>0</v>
      </c>
      <c r="H108" s="178">
        <v>0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7.25" customHeight="1">
      <c r="A109" s="194">
        <v>88</v>
      </c>
      <c r="B109" s="177"/>
      <c r="C109" s="205" t="s">
        <v>311</v>
      </c>
      <c r="D109" s="193" t="s">
        <v>298</v>
      </c>
      <c r="E109" s="178">
        <v>1</v>
      </c>
      <c r="F109" s="195"/>
      <c r="G109" s="179">
        <f t="shared" si="8"/>
        <v>0</v>
      </c>
      <c r="H109" s="178">
        <v>0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24" customHeight="1">
      <c r="A110" s="180"/>
      <c r="B110" s="204"/>
      <c r="C110" s="210" t="s">
        <v>312</v>
      </c>
      <c r="D110" s="181"/>
      <c r="E110" s="182"/>
      <c r="F110" s="183"/>
      <c r="G110" s="175">
        <f>SUM(G111:G125)</f>
        <v>0</v>
      </c>
      <c r="H110" s="182">
        <v>1.04246E-3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25.5" customHeight="1">
      <c r="A111" s="194">
        <v>89</v>
      </c>
      <c r="B111" s="211" t="s">
        <v>313</v>
      </c>
      <c r="C111" s="211" t="s">
        <v>314</v>
      </c>
      <c r="D111" s="211" t="s">
        <v>315</v>
      </c>
      <c r="E111" s="212">
        <v>15</v>
      </c>
      <c r="F111" s="213"/>
      <c r="G111" s="179">
        <f t="shared" ref="G111:G125" si="9">E111*F111</f>
        <v>0</v>
      </c>
      <c r="H111" s="178">
        <v>0</v>
      </c>
      <c r="I111" s="214"/>
      <c r="J111" s="215"/>
      <c r="K111" s="4"/>
      <c r="L111" s="4"/>
      <c r="M111" s="4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</row>
    <row r="112" spans="1:26" ht="18" customHeight="1">
      <c r="A112" s="194">
        <v>90</v>
      </c>
      <c r="B112" s="216" t="s">
        <v>316</v>
      </c>
      <c r="C112" s="216" t="s">
        <v>317</v>
      </c>
      <c r="D112" s="216" t="s">
        <v>170</v>
      </c>
      <c r="E112" s="217">
        <v>15</v>
      </c>
      <c r="F112" s="218"/>
      <c r="G112" s="179">
        <f t="shared" si="9"/>
        <v>0</v>
      </c>
      <c r="H112" s="178">
        <v>0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7.25" customHeight="1">
      <c r="A113" s="194">
        <v>91</v>
      </c>
      <c r="B113" s="211" t="s">
        <v>318</v>
      </c>
      <c r="C113" s="211" t="s">
        <v>319</v>
      </c>
      <c r="D113" s="211" t="s">
        <v>170</v>
      </c>
      <c r="E113" s="212">
        <v>15</v>
      </c>
      <c r="F113" s="213"/>
      <c r="G113" s="179">
        <f t="shared" si="9"/>
        <v>0</v>
      </c>
      <c r="H113" s="178">
        <v>0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21.75" customHeight="1">
      <c r="A114" s="194">
        <v>92</v>
      </c>
      <c r="B114" s="216" t="s">
        <v>320</v>
      </c>
      <c r="C114" s="216" t="s">
        <v>321</v>
      </c>
      <c r="D114" s="216" t="s">
        <v>170</v>
      </c>
      <c r="E114" s="217">
        <v>15</v>
      </c>
      <c r="F114" s="218"/>
      <c r="G114" s="179">
        <f t="shared" si="9"/>
        <v>0</v>
      </c>
      <c r="H114" s="178">
        <v>0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20.25" customHeight="1">
      <c r="A115" s="194">
        <v>93</v>
      </c>
      <c r="B115" s="216" t="s">
        <v>322</v>
      </c>
      <c r="C115" s="216" t="s">
        <v>323</v>
      </c>
      <c r="D115" s="216" t="s">
        <v>170</v>
      </c>
      <c r="E115" s="217">
        <v>1</v>
      </c>
      <c r="F115" s="218"/>
      <c r="G115" s="179">
        <f t="shared" si="9"/>
        <v>0</v>
      </c>
      <c r="H115" s="178">
        <v>0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7.25" customHeight="1">
      <c r="A116" s="194">
        <v>94</v>
      </c>
      <c r="B116" s="211" t="s">
        <v>324</v>
      </c>
      <c r="C116" s="211" t="s">
        <v>325</v>
      </c>
      <c r="D116" s="211" t="s">
        <v>315</v>
      </c>
      <c r="E116" s="212">
        <v>2</v>
      </c>
      <c r="F116" s="213"/>
      <c r="G116" s="179">
        <f t="shared" si="9"/>
        <v>0</v>
      </c>
      <c r="H116" s="178">
        <v>0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7.25" customHeight="1">
      <c r="A117" s="194">
        <v>95</v>
      </c>
      <c r="B117" s="211" t="s">
        <v>326</v>
      </c>
      <c r="C117" s="211" t="s">
        <v>327</v>
      </c>
      <c r="D117" s="211" t="s">
        <v>315</v>
      </c>
      <c r="E117" s="212">
        <v>1</v>
      </c>
      <c r="F117" s="213"/>
      <c r="G117" s="179">
        <f t="shared" si="9"/>
        <v>0</v>
      </c>
      <c r="H117" s="178">
        <v>0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7.25" customHeight="1">
      <c r="A118" s="194">
        <v>96</v>
      </c>
      <c r="B118" s="216" t="s">
        <v>328</v>
      </c>
      <c r="C118" s="216" t="s">
        <v>329</v>
      </c>
      <c r="D118" s="216" t="s">
        <v>170</v>
      </c>
      <c r="E118" s="217">
        <v>1</v>
      </c>
      <c r="F118" s="218"/>
      <c r="G118" s="179">
        <f t="shared" si="9"/>
        <v>0</v>
      </c>
      <c r="H118" s="178">
        <v>0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7.25" customHeight="1">
      <c r="A119" s="194">
        <v>97</v>
      </c>
      <c r="B119" s="219"/>
      <c r="C119" s="216" t="s">
        <v>330</v>
      </c>
      <c r="D119" s="216" t="s">
        <v>170</v>
      </c>
      <c r="E119" s="217">
        <v>1</v>
      </c>
      <c r="F119" s="218"/>
      <c r="G119" s="179">
        <f t="shared" si="9"/>
        <v>0</v>
      </c>
      <c r="H119" s="178">
        <v>0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7.25" customHeight="1">
      <c r="A120" s="194">
        <v>98</v>
      </c>
      <c r="B120" s="219"/>
      <c r="C120" s="216" t="s">
        <v>331</v>
      </c>
      <c r="D120" s="216" t="s">
        <v>298</v>
      </c>
      <c r="E120" s="217">
        <v>1</v>
      </c>
      <c r="F120" s="218"/>
      <c r="G120" s="179">
        <f t="shared" si="9"/>
        <v>0</v>
      </c>
      <c r="H120" s="178">
        <v>0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7.25" customHeight="1">
      <c r="A121" s="194">
        <v>99</v>
      </c>
      <c r="B121" s="220"/>
      <c r="C121" s="221" t="s">
        <v>332</v>
      </c>
      <c r="D121" s="221" t="s">
        <v>333</v>
      </c>
      <c r="E121" s="222">
        <v>22</v>
      </c>
      <c r="F121" s="223"/>
      <c r="G121" s="179">
        <f t="shared" si="9"/>
        <v>0</v>
      </c>
      <c r="H121" s="178">
        <v>0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7.25" customHeight="1">
      <c r="A122" s="194">
        <v>100</v>
      </c>
      <c r="B122" s="221" t="s">
        <v>334</v>
      </c>
      <c r="C122" s="221" t="s">
        <v>335</v>
      </c>
      <c r="D122" s="221" t="s">
        <v>333</v>
      </c>
      <c r="E122" s="222">
        <v>3</v>
      </c>
      <c r="F122" s="223"/>
      <c r="G122" s="179">
        <f t="shared" si="9"/>
        <v>0</v>
      </c>
      <c r="H122" s="178">
        <v>0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7.25" customHeight="1">
      <c r="A123" s="194">
        <v>101</v>
      </c>
      <c r="B123" s="221" t="s">
        <v>336</v>
      </c>
      <c r="C123" s="221" t="s">
        <v>337</v>
      </c>
      <c r="D123" s="221" t="s">
        <v>298</v>
      </c>
      <c r="E123" s="222">
        <v>1</v>
      </c>
      <c r="F123" s="223"/>
      <c r="G123" s="179">
        <f t="shared" si="9"/>
        <v>0</v>
      </c>
      <c r="H123" s="178">
        <v>0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7.25" customHeight="1">
      <c r="A124" s="194">
        <v>102</v>
      </c>
      <c r="B124" s="221" t="s">
        <v>338</v>
      </c>
      <c r="C124" s="221" t="s">
        <v>339</v>
      </c>
      <c r="D124" s="221" t="s">
        <v>298</v>
      </c>
      <c r="E124" s="222">
        <v>1</v>
      </c>
      <c r="F124" s="223"/>
      <c r="G124" s="179">
        <f t="shared" si="9"/>
        <v>0</v>
      </c>
      <c r="H124" s="178">
        <v>0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7.25" customHeight="1">
      <c r="A125" s="194">
        <v>103</v>
      </c>
      <c r="B125" s="224" t="s">
        <v>340</v>
      </c>
      <c r="C125" s="224" t="s">
        <v>341</v>
      </c>
      <c r="D125" s="205" t="s">
        <v>298</v>
      </c>
      <c r="E125" s="209">
        <v>1</v>
      </c>
      <c r="F125" s="225"/>
      <c r="G125" s="179">
        <f t="shared" si="9"/>
        <v>0</v>
      </c>
      <c r="H125" s="178">
        <v>0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28.5" customHeight="1">
      <c r="A126" s="226"/>
      <c r="B126" s="227" t="s">
        <v>44</v>
      </c>
      <c r="C126" s="227" t="s">
        <v>342</v>
      </c>
      <c r="D126" s="227"/>
      <c r="E126" s="228"/>
      <c r="F126" s="229"/>
      <c r="G126" s="175">
        <f>SUM(G127:G134)</f>
        <v>0</v>
      </c>
      <c r="H126" s="228">
        <v>1.04246E-3</v>
      </c>
      <c r="I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24" customHeight="1">
      <c r="A127" s="194">
        <v>104</v>
      </c>
      <c r="B127" s="177" t="s">
        <v>343</v>
      </c>
      <c r="C127" s="177" t="s">
        <v>344</v>
      </c>
      <c r="D127" s="177" t="s">
        <v>156</v>
      </c>
      <c r="E127" s="178">
        <v>2.218</v>
      </c>
      <c r="F127" s="179"/>
      <c r="G127" s="179">
        <f t="shared" ref="G127:G134" si="10">E127*F127</f>
        <v>0</v>
      </c>
      <c r="H127" s="178">
        <v>1.04246E-3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24" customHeight="1">
      <c r="A128" s="194">
        <v>105</v>
      </c>
      <c r="B128" s="177" t="s">
        <v>345</v>
      </c>
      <c r="C128" s="193" t="s">
        <v>346</v>
      </c>
      <c r="D128" s="193" t="s">
        <v>156</v>
      </c>
      <c r="E128" s="199">
        <v>8.3469999999999995</v>
      </c>
      <c r="F128" s="195"/>
      <c r="G128" s="179">
        <f t="shared" si="10"/>
        <v>0</v>
      </c>
      <c r="H128" s="178">
        <v>1.04246E-3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24" customHeight="1">
      <c r="A129" s="194">
        <v>106</v>
      </c>
      <c r="B129" s="177" t="s">
        <v>347</v>
      </c>
      <c r="C129" s="193" t="s">
        <v>348</v>
      </c>
      <c r="D129" s="193" t="s">
        <v>174</v>
      </c>
      <c r="E129" s="199">
        <v>0.623</v>
      </c>
      <c r="F129" s="195"/>
      <c r="G129" s="179">
        <f t="shared" si="10"/>
        <v>0</v>
      </c>
      <c r="H129" s="178">
        <v>1.04246E-3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24" customHeight="1">
      <c r="A130" s="194">
        <v>107</v>
      </c>
      <c r="B130" s="177" t="s">
        <v>349</v>
      </c>
      <c r="C130" s="193" t="s">
        <v>350</v>
      </c>
      <c r="D130" s="193" t="s">
        <v>174</v>
      </c>
      <c r="E130" s="230">
        <v>501.15800000000002</v>
      </c>
      <c r="F130" s="195"/>
      <c r="G130" s="179">
        <f t="shared" si="10"/>
        <v>0</v>
      </c>
      <c r="H130" s="178">
        <v>1.04246E-3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23.25" customHeight="1">
      <c r="A131" s="231">
        <v>108</v>
      </c>
      <c r="B131" s="185" t="s">
        <v>351</v>
      </c>
      <c r="C131" s="193" t="s">
        <v>352</v>
      </c>
      <c r="D131" s="185" t="s">
        <v>170</v>
      </c>
      <c r="E131" s="186">
        <v>32</v>
      </c>
      <c r="F131" s="187"/>
      <c r="G131" s="187">
        <f t="shared" si="10"/>
        <v>0</v>
      </c>
      <c r="H131" s="186">
        <v>9.6000000000000002E-2</v>
      </c>
      <c r="I131" s="4"/>
      <c r="J131" s="200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33" customHeight="1">
      <c r="A132" s="194">
        <v>110</v>
      </c>
      <c r="B132" s="193" t="s">
        <v>353</v>
      </c>
      <c r="C132" s="205" t="s">
        <v>354</v>
      </c>
      <c r="D132" s="177" t="s">
        <v>298</v>
      </c>
      <c r="E132" s="199">
        <v>1</v>
      </c>
      <c r="F132" s="195"/>
      <c r="G132" s="187">
        <f t="shared" si="10"/>
        <v>0</v>
      </c>
      <c r="H132" s="178">
        <v>0.15306</v>
      </c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</row>
    <row r="133" spans="1:26" ht="13.5" customHeight="1">
      <c r="A133" s="194">
        <v>111</v>
      </c>
      <c r="B133" s="177" t="s">
        <v>355</v>
      </c>
      <c r="C133" s="177" t="s">
        <v>356</v>
      </c>
      <c r="D133" s="177" t="s">
        <v>85</v>
      </c>
      <c r="E133" s="199">
        <v>0.1</v>
      </c>
      <c r="F133" s="179"/>
      <c r="G133" s="179">
        <f t="shared" si="10"/>
        <v>0</v>
      </c>
      <c r="H133" s="178">
        <v>0</v>
      </c>
      <c r="I133" s="4"/>
      <c r="J133" s="207"/>
      <c r="K133" s="208"/>
      <c r="L133" s="208"/>
      <c r="M133" s="20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194">
        <v>112</v>
      </c>
      <c r="B134" s="177"/>
      <c r="C134" s="205" t="s">
        <v>357</v>
      </c>
      <c r="D134" s="205" t="s">
        <v>170</v>
      </c>
      <c r="E134" s="209">
        <v>1</v>
      </c>
      <c r="F134" s="225"/>
      <c r="G134" s="179">
        <f t="shared" si="10"/>
        <v>0</v>
      </c>
      <c r="H134" s="178">
        <v>0</v>
      </c>
      <c r="I134" s="4"/>
      <c r="J134" s="215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30.75" customHeight="1">
      <c r="A135" s="166"/>
      <c r="B135" s="167" t="s">
        <v>358</v>
      </c>
      <c r="C135" s="167" t="s">
        <v>359</v>
      </c>
      <c r="D135" s="167"/>
      <c r="E135" s="168"/>
      <c r="F135" s="169"/>
      <c r="G135" s="175">
        <f>SUM(G136:G198)</f>
        <v>0</v>
      </c>
      <c r="H135" s="168">
        <v>0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231">
        <v>113</v>
      </c>
      <c r="B136" s="185"/>
      <c r="C136" s="185" t="s">
        <v>360</v>
      </c>
      <c r="D136" s="185" t="s">
        <v>204</v>
      </c>
      <c r="E136" s="186">
        <v>30</v>
      </c>
      <c r="F136" s="187"/>
      <c r="G136" s="187">
        <f t="shared" ref="G136:G198" si="11">E136*F136</f>
        <v>0</v>
      </c>
      <c r="H136" s="186">
        <v>0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>
      <c r="A137" s="231">
        <v>114</v>
      </c>
      <c r="B137" s="185"/>
      <c r="C137" s="185" t="s">
        <v>361</v>
      </c>
      <c r="D137" s="185" t="s">
        <v>204</v>
      </c>
      <c r="E137" s="186">
        <v>40</v>
      </c>
      <c r="F137" s="187"/>
      <c r="G137" s="187">
        <f t="shared" si="11"/>
        <v>0</v>
      </c>
      <c r="H137" s="186">
        <v>0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>
      <c r="A138" s="231">
        <v>115</v>
      </c>
      <c r="B138" s="185"/>
      <c r="C138" s="185" t="s">
        <v>362</v>
      </c>
      <c r="D138" s="185" t="s">
        <v>204</v>
      </c>
      <c r="E138" s="186">
        <v>5</v>
      </c>
      <c r="F138" s="187"/>
      <c r="G138" s="187">
        <f t="shared" si="11"/>
        <v>0</v>
      </c>
      <c r="H138" s="186">
        <v>0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231">
        <v>116</v>
      </c>
      <c r="B139" s="185"/>
      <c r="C139" s="185" t="s">
        <v>363</v>
      </c>
      <c r="D139" s="185" t="s">
        <v>170</v>
      </c>
      <c r="E139" s="186">
        <v>4</v>
      </c>
      <c r="F139" s="187"/>
      <c r="G139" s="187">
        <f t="shared" si="11"/>
        <v>0</v>
      </c>
      <c r="H139" s="186">
        <v>0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231">
        <v>117</v>
      </c>
      <c r="B140" s="185"/>
      <c r="C140" s="185" t="s">
        <v>364</v>
      </c>
      <c r="D140" s="185" t="s">
        <v>170</v>
      </c>
      <c r="E140" s="186">
        <v>3</v>
      </c>
      <c r="F140" s="187"/>
      <c r="G140" s="187">
        <f t="shared" si="11"/>
        <v>0</v>
      </c>
      <c r="H140" s="186">
        <v>0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232">
        <v>118</v>
      </c>
      <c r="B141" s="185"/>
      <c r="C141" s="185" t="s">
        <v>365</v>
      </c>
      <c r="D141" s="185" t="s">
        <v>170</v>
      </c>
      <c r="E141" s="186">
        <v>6</v>
      </c>
      <c r="F141" s="187"/>
      <c r="G141" s="187">
        <f t="shared" si="11"/>
        <v>0</v>
      </c>
      <c r="H141" s="186">
        <v>0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>
      <c r="A142" s="232">
        <v>119</v>
      </c>
      <c r="B142" s="185"/>
      <c r="C142" s="185" t="s">
        <v>366</v>
      </c>
      <c r="D142" s="185" t="s">
        <v>170</v>
      </c>
      <c r="E142" s="186">
        <v>3</v>
      </c>
      <c r="F142" s="187"/>
      <c r="G142" s="187">
        <f t="shared" si="11"/>
        <v>0</v>
      </c>
      <c r="H142" s="186">
        <v>0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232">
        <v>120</v>
      </c>
      <c r="B143" s="185"/>
      <c r="C143" s="185" t="s">
        <v>367</v>
      </c>
      <c r="D143" s="185" t="s">
        <v>170</v>
      </c>
      <c r="E143" s="186">
        <v>3</v>
      </c>
      <c r="F143" s="187"/>
      <c r="G143" s="187">
        <f t="shared" si="11"/>
        <v>0</v>
      </c>
      <c r="H143" s="186">
        <v>0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>
      <c r="A144" s="232">
        <v>121</v>
      </c>
      <c r="B144" s="185"/>
      <c r="C144" s="185" t="s">
        <v>368</v>
      </c>
      <c r="D144" s="185" t="s">
        <v>170</v>
      </c>
      <c r="E144" s="186">
        <v>5</v>
      </c>
      <c r="F144" s="187"/>
      <c r="G144" s="187">
        <f t="shared" si="11"/>
        <v>0</v>
      </c>
      <c r="H144" s="186">
        <v>0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232">
        <v>122</v>
      </c>
      <c r="B145" s="185"/>
      <c r="C145" s="185" t="s">
        <v>369</v>
      </c>
      <c r="D145" s="185" t="s">
        <v>170</v>
      </c>
      <c r="E145" s="186">
        <v>1</v>
      </c>
      <c r="F145" s="187"/>
      <c r="G145" s="187">
        <f t="shared" si="11"/>
        <v>0</v>
      </c>
      <c r="H145" s="186">
        <v>0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>
      <c r="A146" s="232">
        <v>123</v>
      </c>
      <c r="B146" s="185"/>
      <c r="C146" s="185" t="s">
        <v>370</v>
      </c>
      <c r="D146" s="185" t="s">
        <v>170</v>
      </c>
      <c r="E146" s="186">
        <v>1</v>
      </c>
      <c r="F146" s="187"/>
      <c r="G146" s="187">
        <f t="shared" si="11"/>
        <v>0</v>
      </c>
      <c r="H146" s="186">
        <v>0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232">
        <v>124</v>
      </c>
      <c r="B147" s="185"/>
      <c r="C147" s="185" t="s">
        <v>371</v>
      </c>
      <c r="D147" s="185" t="s">
        <v>170</v>
      </c>
      <c r="E147" s="186">
        <v>9</v>
      </c>
      <c r="F147" s="187"/>
      <c r="G147" s="187">
        <f t="shared" si="11"/>
        <v>0</v>
      </c>
      <c r="H147" s="186">
        <v>0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232">
        <v>125</v>
      </c>
      <c r="B148" s="185"/>
      <c r="C148" s="185" t="s">
        <v>372</v>
      </c>
      <c r="D148" s="185" t="s">
        <v>170</v>
      </c>
      <c r="E148" s="186">
        <v>1</v>
      </c>
      <c r="F148" s="187"/>
      <c r="G148" s="187">
        <f t="shared" si="11"/>
        <v>0</v>
      </c>
      <c r="H148" s="186">
        <v>0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232">
        <v>126</v>
      </c>
      <c r="B149" s="185"/>
      <c r="C149" s="185" t="s">
        <v>373</v>
      </c>
      <c r="D149" s="185" t="s">
        <v>170</v>
      </c>
      <c r="E149" s="186">
        <v>4</v>
      </c>
      <c r="F149" s="187"/>
      <c r="G149" s="187">
        <f t="shared" si="11"/>
        <v>0</v>
      </c>
      <c r="H149" s="186">
        <v>0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232">
        <v>127</v>
      </c>
      <c r="B150" s="185"/>
      <c r="C150" s="185" t="s">
        <v>374</v>
      </c>
      <c r="D150" s="185" t="s">
        <v>170</v>
      </c>
      <c r="E150" s="186">
        <v>3</v>
      </c>
      <c r="F150" s="187"/>
      <c r="G150" s="187">
        <f t="shared" si="11"/>
        <v>0</v>
      </c>
      <c r="H150" s="186">
        <v>0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232">
        <v>128</v>
      </c>
      <c r="B151" s="185"/>
      <c r="C151" s="185" t="s">
        <v>375</v>
      </c>
      <c r="D151" s="185" t="s">
        <v>170</v>
      </c>
      <c r="E151" s="186">
        <v>15</v>
      </c>
      <c r="F151" s="187"/>
      <c r="G151" s="187">
        <f t="shared" si="11"/>
        <v>0</v>
      </c>
      <c r="H151" s="186">
        <v>0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232">
        <v>129</v>
      </c>
      <c r="B152" s="185"/>
      <c r="C152" s="185" t="s">
        <v>376</v>
      </c>
      <c r="D152" s="185" t="s">
        <v>170</v>
      </c>
      <c r="E152" s="186">
        <v>6</v>
      </c>
      <c r="F152" s="187"/>
      <c r="G152" s="187">
        <f t="shared" si="11"/>
        <v>0</v>
      </c>
      <c r="H152" s="186">
        <v>0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232">
        <v>130</v>
      </c>
      <c r="B153" s="185"/>
      <c r="C153" s="185" t="s">
        <v>377</v>
      </c>
      <c r="D153" s="185" t="s">
        <v>170</v>
      </c>
      <c r="E153" s="186">
        <v>1</v>
      </c>
      <c r="F153" s="187"/>
      <c r="G153" s="187">
        <f t="shared" si="11"/>
        <v>0</v>
      </c>
      <c r="H153" s="186">
        <v>0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232">
        <v>131</v>
      </c>
      <c r="B154" s="185"/>
      <c r="C154" s="185" t="s">
        <v>378</v>
      </c>
      <c r="D154" s="185" t="s">
        <v>170</v>
      </c>
      <c r="E154" s="186">
        <v>2</v>
      </c>
      <c r="F154" s="187"/>
      <c r="G154" s="187">
        <f t="shared" si="11"/>
        <v>0</v>
      </c>
      <c r="H154" s="186">
        <v>0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232">
        <v>132</v>
      </c>
      <c r="B155" s="185"/>
      <c r="C155" s="185" t="s">
        <v>379</v>
      </c>
      <c r="D155" s="185" t="s">
        <v>170</v>
      </c>
      <c r="E155" s="186">
        <v>3</v>
      </c>
      <c r="F155" s="187"/>
      <c r="G155" s="187">
        <f t="shared" si="11"/>
        <v>0</v>
      </c>
      <c r="H155" s="186">
        <v>0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232">
        <v>133</v>
      </c>
      <c r="B156" s="185"/>
      <c r="C156" s="185" t="s">
        <v>380</v>
      </c>
      <c r="D156" s="185" t="s">
        <v>170</v>
      </c>
      <c r="E156" s="186">
        <v>3</v>
      </c>
      <c r="F156" s="187"/>
      <c r="G156" s="187">
        <f t="shared" si="11"/>
        <v>0</v>
      </c>
      <c r="H156" s="186">
        <v>0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232">
        <v>134</v>
      </c>
      <c r="B157" s="185"/>
      <c r="C157" s="185" t="s">
        <v>381</v>
      </c>
      <c r="D157" s="185" t="s">
        <v>170</v>
      </c>
      <c r="E157" s="186">
        <v>3</v>
      </c>
      <c r="F157" s="187"/>
      <c r="G157" s="187">
        <f t="shared" si="11"/>
        <v>0</v>
      </c>
      <c r="H157" s="186">
        <v>0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232">
        <v>135</v>
      </c>
      <c r="B158" s="185"/>
      <c r="C158" s="185" t="s">
        <v>382</v>
      </c>
      <c r="D158" s="185" t="s">
        <v>170</v>
      </c>
      <c r="E158" s="186">
        <v>15</v>
      </c>
      <c r="F158" s="187"/>
      <c r="G158" s="187">
        <f t="shared" si="11"/>
        <v>0</v>
      </c>
      <c r="H158" s="186">
        <v>0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232">
        <v>136</v>
      </c>
      <c r="B159" s="185"/>
      <c r="C159" s="185" t="s">
        <v>383</v>
      </c>
      <c r="D159" s="185" t="s">
        <v>170</v>
      </c>
      <c r="E159" s="186">
        <v>35</v>
      </c>
      <c r="F159" s="187"/>
      <c r="G159" s="187">
        <f t="shared" si="11"/>
        <v>0</v>
      </c>
      <c r="H159" s="186">
        <v>0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232">
        <v>137</v>
      </c>
      <c r="B160" s="185"/>
      <c r="C160" s="185" t="s">
        <v>384</v>
      </c>
      <c r="D160" s="185" t="s">
        <v>170</v>
      </c>
      <c r="E160" s="186">
        <v>2</v>
      </c>
      <c r="F160" s="187"/>
      <c r="G160" s="187">
        <f t="shared" si="11"/>
        <v>0</v>
      </c>
      <c r="H160" s="186">
        <v>0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>
      <c r="A161" s="232">
        <v>138</v>
      </c>
      <c r="B161" s="185"/>
      <c r="C161" s="185" t="s">
        <v>385</v>
      </c>
      <c r="D161" s="185" t="s">
        <v>170</v>
      </c>
      <c r="E161" s="186">
        <v>5</v>
      </c>
      <c r="F161" s="187"/>
      <c r="G161" s="187">
        <f t="shared" si="11"/>
        <v>0</v>
      </c>
      <c r="H161" s="186">
        <v>0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232">
        <v>139</v>
      </c>
      <c r="B162" s="185"/>
      <c r="C162" s="185" t="s">
        <v>386</v>
      </c>
      <c r="D162" s="185" t="s">
        <v>170</v>
      </c>
      <c r="E162" s="186">
        <v>5</v>
      </c>
      <c r="F162" s="187"/>
      <c r="G162" s="187">
        <f t="shared" si="11"/>
        <v>0</v>
      </c>
      <c r="H162" s="186">
        <v>0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232">
        <v>140</v>
      </c>
      <c r="B163" s="185"/>
      <c r="C163" s="185" t="s">
        <v>387</v>
      </c>
      <c r="D163" s="185" t="s">
        <v>170</v>
      </c>
      <c r="E163" s="186">
        <v>5</v>
      </c>
      <c r="F163" s="187"/>
      <c r="G163" s="187">
        <f t="shared" si="11"/>
        <v>0</v>
      </c>
      <c r="H163" s="186">
        <v>0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232">
        <v>141</v>
      </c>
      <c r="B164" s="185"/>
      <c r="C164" s="185" t="s">
        <v>388</v>
      </c>
      <c r="D164" s="185" t="s">
        <v>170</v>
      </c>
      <c r="E164" s="186">
        <v>3</v>
      </c>
      <c r="F164" s="187"/>
      <c r="G164" s="187">
        <f t="shared" si="11"/>
        <v>0</v>
      </c>
      <c r="H164" s="186">
        <v>0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232">
        <v>142</v>
      </c>
      <c r="B165" s="185"/>
      <c r="C165" s="185" t="s">
        <v>389</v>
      </c>
      <c r="D165" s="185" t="s">
        <v>170</v>
      </c>
      <c r="E165" s="186">
        <v>1</v>
      </c>
      <c r="F165" s="187"/>
      <c r="G165" s="187">
        <f t="shared" si="11"/>
        <v>0</v>
      </c>
      <c r="H165" s="186">
        <v>0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>
      <c r="A166" s="232">
        <v>143</v>
      </c>
      <c r="B166" s="185"/>
      <c r="C166" s="185" t="s">
        <v>390</v>
      </c>
      <c r="D166" s="185" t="s">
        <v>170</v>
      </c>
      <c r="E166" s="186">
        <v>7</v>
      </c>
      <c r="F166" s="187"/>
      <c r="G166" s="187">
        <f t="shared" si="11"/>
        <v>0</v>
      </c>
      <c r="H166" s="186">
        <v>0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232">
        <v>144</v>
      </c>
      <c r="B167" s="185"/>
      <c r="C167" s="185" t="s">
        <v>391</v>
      </c>
      <c r="D167" s="185" t="s">
        <v>170</v>
      </c>
      <c r="E167" s="186">
        <v>7</v>
      </c>
      <c r="F167" s="187"/>
      <c r="G167" s="187">
        <f t="shared" si="11"/>
        <v>0</v>
      </c>
      <c r="H167" s="186">
        <v>0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232">
        <v>145</v>
      </c>
      <c r="B168" s="185"/>
      <c r="C168" s="185" t="s">
        <v>392</v>
      </c>
      <c r="D168" s="185" t="s">
        <v>170</v>
      </c>
      <c r="E168" s="186">
        <v>35</v>
      </c>
      <c r="F168" s="187"/>
      <c r="G168" s="187">
        <f t="shared" si="11"/>
        <v>0</v>
      </c>
      <c r="H168" s="186">
        <v>0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232">
        <v>146</v>
      </c>
      <c r="B169" s="185"/>
      <c r="C169" s="185" t="s">
        <v>393</v>
      </c>
      <c r="D169" s="185" t="s">
        <v>170</v>
      </c>
      <c r="E169" s="186">
        <v>1</v>
      </c>
      <c r="F169" s="187"/>
      <c r="G169" s="187">
        <f t="shared" si="11"/>
        <v>0</v>
      </c>
      <c r="H169" s="186">
        <v>0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231">
        <v>147</v>
      </c>
      <c r="B170" s="185"/>
      <c r="C170" s="185" t="s">
        <v>394</v>
      </c>
      <c r="D170" s="185" t="s">
        <v>170</v>
      </c>
      <c r="E170" s="186">
        <v>1</v>
      </c>
      <c r="F170" s="187"/>
      <c r="G170" s="187">
        <f t="shared" si="11"/>
        <v>0</v>
      </c>
      <c r="H170" s="186">
        <v>0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232">
        <v>148</v>
      </c>
      <c r="B171" s="185"/>
      <c r="C171" s="185" t="s">
        <v>395</v>
      </c>
      <c r="D171" s="185" t="s">
        <v>170</v>
      </c>
      <c r="E171" s="233">
        <v>6</v>
      </c>
      <c r="F171" s="187"/>
      <c r="G171" s="187">
        <f t="shared" si="11"/>
        <v>0</v>
      </c>
      <c r="H171" s="186">
        <v>0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232">
        <v>149</v>
      </c>
      <c r="B172" s="185"/>
      <c r="C172" s="185" t="s">
        <v>396</v>
      </c>
      <c r="D172" s="185" t="s">
        <v>170</v>
      </c>
      <c r="E172" s="233">
        <v>6</v>
      </c>
      <c r="F172" s="187"/>
      <c r="G172" s="187">
        <f t="shared" si="11"/>
        <v>0</v>
      </c>
      <c r="H172" s="186">
        <v>0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232">
        <v>150</v>
      </c>
      <c r="B173" s="185"/>
      <c r="C173" s="185" t="s">
        <v>397</v>
      </c>
      <c r="D173" s="185" t="s">
        <v>170</v>
      </c>
      <c r="E173" s="233">
        <v>6</v>
      </c>
      <c r="F173" s="187"/>
      <c r="G173" s="187">
        <f t="shared" si="11"/>
        <v>0</v>
      </c>
      <c r="H173" s="186">
        <v>0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231">
        <v>151</v>
      </c>
      <c r="B174" s="185"/>
      <c r="C174" s="185" t="s">
        <v>398</v>
      </c>
      <c r="D174" s="185" t="s">
        <v>170</v>
      </c>
      <c r="E174" s="233">
        <v>6</v>
      </c>
      <c r="F174" s="187"/>
      <c r="G174" s="187">
        <f t="shared" si="11"/>
        <v>0</v>
      </c>
      <c r="H174" s="186">
        <v>0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>
      <c r="A175" s="232">
        <v>152</v>
      </c>
      <c r="B175" s="185"/>
      <c r="C175" s="234" t="s">
        <v>399</v>
      </c>
      <c r="D175" s="185" t="s">
        <v>170</v>
      </c>
      <c r="E175" s="233">
        <v>6</v>
      </c>
      <c r="F175" s="187"/>
      <c r="G175" s="187">
        <f t="shared" si="11"/>
        <v>0</v>
      </c>
      <c r="H175" s="186">
        <v>0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232">
        <v>153</v>
      </c>
      <c r="B176" s="185"/>
      <c r="C176" s="234" t="s">
        <v>400</v>
      </c>
      <c r="D176" s="185" t="s">
        <v>170</v>
      </c>
      <c r="E176" s="233">
        <v>6</v>
      </c>
      <c r="F176" s="235"/>
      <c r="G176" s="187">
        <f t="shared" si="11"/>
        <v>0</v>
      </c>
      <c r="H176" s="186">
        <v>0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232">
        <v>154</v>
      </c>
      <c r="B177" s="185"/>
      <c r="C177" s="234" t="s">
        <v>401</v>
      </c>
      <c r="D177" s="185" t="s">
        <v>170</v>
      </c>
      <c r="E177" s="233">
        <v>6</v>
      </c>
      <c r="F177" s="235"/>
      <c r="G177" s="187">
        <f t="shared" si="11"/>
        <v>0</v>
      </c>
      <c r="H177" s="186"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27.75" customHeight="1">
      <c r="A178" s="231">
        <v>155</v>
      </c>
      <c r="B178" s="177"/>
      <c r="C178" s="205" t="s">
        <v>402</v>
      </c>
      <c r="D178" s="177" t="s">
        <v>170</v>
      </c>
      <c r="E178" s="209">
        <v>6</v>
      </c>
      <c r="F178" s="225"/>
      <c r="G178" s="179">
        <f t="shared" si="11"/>
        <v>0</v>
      </c>
      <c r="H178" s="178">
        <v>0</v>
      </c>
      <c r="I178" s="4"/>
      <c r="J178" s="207"/>
      <c r="K178" s="208"/>
      <c r="L178" s="208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21" customHeight="1">
      <c r="A179" s="232">
        <v>156</v>
      </c>
      <c r="B179" s="185"/>
      <c r="C179" s="205" t="s">
        <v>403</v>
      </c>
      <c r="D179" s="234" t="s">
        <v>170</v>
      </c>
      <c r="E179" s="209">
        <v>6</v>
      </c>
      <c r="F179" s="225"/>
      <c r="G179" s="179">
        <f t="shared" si="11"/>
        <v>0</v>
      </c>
      <c r="H179" s="178">
        <v>0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8" customHeight="1">
      <c r="A180" s="232">
        <v>157</v>
      </c>
      <c r="B180" s="185"/>
      <c r="C180" s="234" t="s">
        <v>404</v>
      </c>
      <c r="D180" s="234" t="s">
        <v>170</v>
      </c>
      <c r="E180" s="233">
        <v>6</v>
      </c>
      <c r="F180" s="235"/>
      <c r="G180" s="187">
        <f t="shared" si="11"/>
        <v>0</v>
      </c>
      <c r="H180" s="186">
        <v>0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25.5" customHeight="1">
      <c r="A181" s="232">
        <v>158</v>
      </c>
      <c r="B181" s="185"/>
      <c r="C181" s="185" t="s">
        <v>405</v>
      </c>
      <c r="D181" s="234" t="s">
        <v>170</v>
      </c>
      <c r="E181" s="233">
        <v>4</v>
      </c>
      <c r="F181" s="235"/>
      <c r="G181" s="187">
        <f t="shared" si="11"/>
        <v>0</v>
      </c>
      <c r="H181" s="186">
        <v>0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23.25" customHeight="1">
      <c r="A182" s="232">
        <v>159</v>
      </c>
      <c r="B182" s="185"/>
      <c r="C182" s="185" t="s">
        <v>406</v>
      </c>
      <c r="D182" s="234" t="s">
        <v>170</v>
      </c>
      <c r="E182" s="233">
        <v>4</v>
      </c>
      <c r="F182" s="235"/>
      <c r="G182" s="187">
        <f t="shared" si="11"/>
        <v>0</v>
      </c>
      <c r="H182" s="186">
        <v>0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232">
        <v>160</v>
      </c>
      <c r="B183" s="185"/>
      <c r="C183" s="185" t="s">
        <v>407</v>
      </c>
      <c r="D183" s="234" t="s">
        <v>170</v>
      </c>
      <c r="E183" s="233">
        <v>18</v>
      </c>
      <c r="F183" s="235"/>
      <c r="G183" s="187">
        <f t="shared" si="11"/>
        <v>0</v>
      </c>
      <c r="H183" s="186">
        <v>0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231">
        <v>161</v>
      </c>
      <c r="B184" s="185"/>
      <c r="C184" s="185" t="s">
        <v>408</v>
      </c>
      <c r="D184" s="234" t="s">
        <v>170</v>
      </c>
      <c r="E184" s="233">
        <v>18</v>
      </c>
      <c r="F184" s="235"/>
      <c r="G184" s="187">
        <f t="shared" si="11"/>
        <v>0</v>
      </c>
      <c r="H184" s="186">
        <v>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232">
        <v>162</v>
      </c>
      <c r="B185" s="185"/>
      <c r="C185" s="185" t="s">
        <v>409</v>
      </c>
      <c r="D185" s="185" t="s">
        <v>170</v>
      </c>
      <c r="E185" s="233">
        <v>6</v>
      </c>
      <c r="F185" s="235"/>
      <c r="G185" s="187">
        <f t="shared" si="11"/>
        <v>0</v>
      </c>
      <c r="H185" s="186">
        <v>0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232">
        <v>163</v>
      </c>
      <c r="B186" s="185"/>
      <c r="C186" s="185" t="s">
        <v>410</v>
      </c>
      <c r="D186" s="185" t="s">
        <v>170</v>
      </c>
      <c r="E186" s="233">
        <v>6</v>
      </c>
      <c r="F186" s="187"/>
      <c r="G186" s="187">
        <f t="shared" si="11"/>
        <v>0</v>
      </c>
      <c r="H186" s="186">
        <v>0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232">
        <v>164</v>
      </c>
      <c r="B187" s="185"/>
      <c r="C187" s="185" t="s">
        <v>411</v>
      </c>
      <c r="D187" s="234" t="s">
        <v>170</v>
      </c>
      <c r="E187" s="233">
        <v>4</v>
      </c>
      <c r="F187" s="235"/>
      <c r="G187" s="187">
        <f t="shared" si="11"/>
        <v>0</v>
      </c>
      <c r="H187" s="186">
        <v>0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231">
        <v>165</v>
      </c>
      <c r="B188" s="185"/>
      <c r="C188" s="185" t="s">
        <v>412</v>
      </c>
      <c r="D188" s="234" t="s">
        <v>170</v>
      </c>
      <c r="E188" s="233">
        <v>4</v>
      </c>
      <c r="F188" s="235"/>
      <c r="G188" s="187">
        <f t="shared" si="11"/>
        <v>0</v>
      </c>
      <c r="H188" s="186">
        <v>0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232">
        <v>166</v>
      </c>
      <c r="B189" s="185"/>
      <c r="C189" s="185" t="s">
        <v>413</v>
      </c>
      <c r="D189" s="234" t="s">
        <v>170</v>
      </c>
      <c r="E189" s="233">
        <v>4</v>
      </c>
      <c r="F189" s="235"/>
      <c r="G189" s="187">
        <f t="shared" si="11"/>
        <v>0</v>
      </c>
      <c r="H189" s="186">
        <v>0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232">
        <v>167</v>
      </c>
      <c r="B190" s="185"/>
      <c r="C190" s="234" t="s">
        <v>414</v>
      </c>
      <c r="D190" s="234" t="s">
        <v>170</v>
      </c>
      <c r="E190" s="233">
        <v>2</v>
      </c>
      <c r="F190" s="235"/>
      <c r="G190" s="187">
        <f t="shared" si="11"/>
        <v>0</v>
      </c>
      <c r="H190" s="186">
        <v>0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232">
        <v>168</v>
      </c>
      <c r="B191" s="185"/>
      <c r="C191" s="234" t="s">
        <v>415</v>
      </c>
      <c r="D191" s="234" t="s">
        <v>170</v>
      </c>
      <c r="E191" s="233">
        <v>2</v>
      </c>
      <c r="F191" s="235"/>
      <c r="G191" s="187">
        <f t="shared" si="11"/>
        <v>0</v>
      </c>
      <c r="H191" s="186">
        <v>0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231">
        <v>169</v>
      </c>
      <c r="B192" s="185"/>
      <c r="C192" s="185" t="s">
        <v>416</v>
      </c>
      <c r="D192" s="185" t="s">
        <v>170</v>
      </c>
      <c r="E192" s="186">
        <v>1</v>
      </c>
      <c r="F192" s="187"/>
      <c r="G192" s="187">
        <f t="shared" si="11"/>
        <v>0</v>
      </c>
      <c r="H192" s="186">
        <v>0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232">
        <v>170</v>
      </c>
      <c r="B193" s="185"/>
      <c r="C193" s="185" t="s">
        <v>417</v>
      </c>
      <c r="D193" s="185" t="s">
        <v>170</v>
      </c>
      <c r="E193" s="186">
        <v>1</v>
      </c>
      <c r="F193" s="187"/>
      <c r="G193" s="187">
        <f t="shared" si="11"/>
        <v>0</v>
      </c>
      <c r="H193" s="186">
        <v>0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33.75" customHeight="1">
      <c r="A194" s="232">
        <v>171</v>
      </c>
      <c r="B194" s="185"/>
      <c r="C194" s="234" t="s">
        <v>418</v>
      </c>
      <c r="D194" s="185" t="s">
        <v>298</v>
      </c>
      <c r="E194" s="186">
        <v>1</v>
      </c>
      <c r="F194" s="187"/>
      <c r="G194" s="187">
        <f t="shared" si="11"/>
        <v>0</v>
      </c>
      <c r="H194" s="186">
        <v>0</v>
      </c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</row>
    <row r="195" spans="1:26" ht="13.5" customHeight="1">
      <c r="A195" s="232">
        <v>172</v>
      </c>
      <c r="B195" s="177"/>
      <c r="C195" s="177" t="s">
        <v>419</v>
      </c>
      <c r="D195" s="177" t="s">
        <v>298</v>
      </c>
      <c r="E195" s="178">
        <v>1</v>
      </c>
      <c r="F195" s="179"/>
      <c r="G195" s="179">
        <f t="shared" si="11"/>
        <v>0</v>
      </c>
      <c r="H195" s="178">
        <v>0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232">
        <v>173</v>
      </c>
      <c r="B196" s="177"/>
      <c r="C196" s="177" t="s">
        <v>420</v>
      </c>
      <c r="D196" s="177" t="s">
        <v>170</v>
      </c>
      <c r="E196" s="178">
        <v>29</v>
      </c>
      <c r="F196" s="179"/>
      <c r="G196" s="179">
        <f t="shared" si="11"/>
        <v>0</v>
      </c>
      <c r="H196" s="178">
        <v>0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232">
        <v>174</v>
      </c>
      <c r="B197" s="177"/>
      <c r="C197" s="177" t="s">
        <v>421</v>
      </c>
      <c r="D197" s="177" t="s">
        <v>204</v>
      </c>
      <c r="E197" s="178">
        <v>5</v>
      </c>
      <c r="F197" s="179"/>
      <c r="G197" s="179">
        <f t="shared" si="11"/>
        <v>0</v>
      </c>
      <c r="H197" s="178">
        <v>0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231">
        <v>175</v>
      </c>
      <c r="B198" s="177"/>
      <c r="C198" s="177" t="s">
        <v>422</v>
      </c>
      <c r="D198" s="177" t="s">
        <v>170</v>
      </c>
      <c r="E198" s="178">
        <v>1</v>
      </c>
      <c r="F198" s="179"/>
      <c r="G198" s="179">
        <f t="shared" si="11"/>
        <v>0</v>
      </c>
      <c r="H198" s="178">
        <v>0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30.75" customHeight="1">
      <c r="A199" s="166"/>
      <c r="B199" s="167"/>
      <c r="C199" s="236" t="s">
        <v>423</v>
      </c>
      <c r="D199" s="167"/>
      <c r="E199" s="168"/>
      <c r="F199" s="169"/>
      <c r="G199" s="169">
        <f>SUM(G200:G207)</f>
        <v>0</v>
      </c>
      <c r="H199" s="237">
        <v>0</v>
      </c>
      <c r="I199" s="4"/>
      <c r="J199" s="4"/>
      <c r="K199" s="4"/>
      <c r="L199" s="170"/>
      <c r="M199" s="170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8" customHeight="1">
      <c r="A200" s="194">
        <v>176</v>
      </c>
      <c r="B200" s="177">
        <v>132201202</v>
      </c>
      <c r="C200" s="177" t="s">
        <v>424</v>
      </c>
      <c r="D200" s="193" t="s">
        <v>156</v>
      </c>
      <c r="E200" s="178">
        <f>(3.3*1.5*0.7)*2</f>
        <v>6.9299999999999988</v>
      </c>
      <c r="F200" s="195"/>
      <c r="G200" s="179">
        <f>E200*F200</f>
        <v>0</v>
      </c>
      <c r="H200" s="178">
        <v>0</v>
      </c>
      <c r="I200" s="4"/>
      <c r="J200" s="4"/>
      <c r="K200" s="4"/>
      <c r="L200" s="170"/>
      <c r="M200" s="170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8" customHeight="1">
      <c r="A201" s="194">
        <v>177</v>
      </c>
      <c r="B201" s="177" t="s">
        <v>425</v>
      </c>
      <c r="C201" s="177" t="s">
        <v>426</v>
      </c>
      <c r="D201" s="177" t="s">
        <v>156</v>
      </c>
      <c r="E201" s="195">
        <v>1.5329999999999999</v>
      </c>
      <c r="F201" s="195"/>
      <c r="G201" s="179">
        <f>E200*F201</f>
        <v>0</v>
      </c>
      <c r="H201" s="178">
        <v>0</v>
      </c>
      <c r="I201" s="238"/>
      <c r="J201" s="4"/>
      <c r="K201" s="4"/>
      <c r="L201" s="170"/>
      <c r="M201" s="170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8" customHeight="1">
      <c r="A202" s="194">
        <v>178</v>
      </c>
      <c r="B202" s="193" t="s">
        <v>427</v>
      </c>
      <c r="C202" s="177" t="s">
        <v>428</v>
      </c>
      <c r="D202" s="193" t="s">
        <v>179</v>
      </c>
      <c r="E202" s="195">
        <v>3.0680000000000001</v>
      </c>
      <c r="F202" s="195"/>
      <c r="G202" s="179">
        <f t="shared" ref="G202:G207" si="12">E202*F202</f>
        <v>0</v>
      </c>
      <c r="H202" s="178">
        <v>0</v>
      </c>
      <c r="I202" s="239"/>
      <c r="J202" s="4"/>
      <c r="K202" s="4"/>
      <c r="L202" s="170"/>
      <c r="M202" s="170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25.5" customHeight="1">
      <c r="A203" s="194">
        <v>179</v>
      </c>
      <c r="B203" s="177">
        <v>451573111</v>
      </c>
      <c r="C203" s="177" t="s">
        <v>429</v>
      </c>
      <c r="D203" s="193" t="s">
        <v>156</v>
      </c>
      <c r="E203" s="199">
        <v>0.69299999999999995</v>
      </c>
      <c r="F203" s="195"/>
      <c r="G203" s="179">
        <f t="shared" si="12"/>
        <v>0</v>
      </c>
      <c r="H203" s="178">
        <v>0</v>
      </c>
      <c r="I203" s="238"/>
      <c r="J203" s="4"/>
      <c r="K203" s="4"/>
      <c r="L203" s="170"/>
      <c r="M203" s="170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24" customHeight="1">
      <c r="A204" s="194">
        <v>180</v>
      </c>
      <c r="B204" s="177" t="s">
        <v>430</v>
      </c>
      <c r="C204" s="177" t="s">
        <v>431</v>
      </c>
      <c r="D204" s="193" t="s">
        <v>204</v>
      </c>
      <c r="E204" s="199">
        <v>3.3</v>
      </c>
      <c r="F204" s="195"/>
      <c r="G204" s="179">
        <f t="shared" si="12"/>
        <v>0</v>
      </c>
      <c r="H204" s="178">
        <v>0</v>
      </c>
      <c r="I204" s="4"/>
      <c r="J204" s="4"/>
      <c r="K204" s="4"/>
      <c r="L204" s="170"/>
      <c r="M204" s="170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8" customHeight="1">
      <c r="A205" s="194">
        <v>181</v>
      </c>
      <c r="B205" s="193" t="s">
        <v>432</v>
      </c>
      <c r="C205" s="177" t="s">
        <v>433</v>
      </c>
      <c r="D205" s="193" t="s">
        <v>204</v>
      </c>
      <c r="E205" s="199">
        <v>3.3</v>
      </c>
      <c r="F205" s="195"/>
      <c r="G205" s="179">
        <f t="shared" si="12"/>
        <v>0</v>
      </c>
      <c r="H205" s="178">
        <v>0</v>
      </c>
      <c r="I205" s="4"/>
      <c r="J205" s="4"/>
      <c r="K205" s="4"/>
      <c r="L205" s="170"/>
      <c r="M205" s="170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22.5" customHeight="1">
      <c r="A206" s="194">
        <v>182</v>
      </c>
      <c r="B206" s="193" t="s">
        <v>434</v>
      </c>
      <c r="C206" s="177" t="s">
        <v>435</v>
      </c>
      <c r="D206" s="193" t="s">
        <v>204</v>
      </c>
      <c r="E206" s="199">
        <v>3.3</v>
      </c>
      <c r="F206" s="195"/>
      <c r="G206" s="179">
        <f t="shared" si="12"/>
        <v>0</v>
      </c>
      <c r="H206" s="178">
        <v>0</v>
      </c>
      <c r="I206" s="4"/>
      <c r="J206" s="4"/>
      <c r="K206" s="4"/>
      <c r="L206" s="170"/>
      <c r="M206" s="170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22.5" customHeight="1">
      <c r="A207" s="194">
        <v>183</v>
      </c>
      <c r="B207" s="193" t="s">
        <v>436</v>
      </c>
      <c r="C207" s="177" t="s">
        <v>437</v>
      </c>
      <c r="D207" s="193" t="s">
        <v>204</v>
      </c>
      <c r="E207" s="199">
        <v>3.3</v>
      </c>
      <c r="F207" s="195"/>
      <c r="G207" s="179">
        <f t="shared" si="12"/>
        <v>0</v>
      </c>
      <c r="H207" s="178">
        <v>0</v>
      </c>
      <c r="I207" s="4"/>
      <c r="J207" s="4"/>
      <c r="K207" s="4"/>
      <c r="L207" s="170"/>
      <c r="M207" s="170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30.75" customHeight="1">
      <c r="A208" s="166"/>
      <c r="B208" s="167" t="s">
        <v>49</v>
      </c>
      <c r="C208" s="167" t="s">
        <v>438</v>
      </c>
      <c r="D208" s="167"/>
      <c r="E208" s="168"/>
      <c r="F208" s="169"/>
      <c r="G208" s="169">
        <f t="shared" ref="G208:H208" si="13">G209+G215+G221+G226+G246+G251+G262+G266+G271+G277+G282+G286+G294+G313+G325</f>
        <v>0</v>
      </c>
      <c r="H208" s="169">
        <f t="shared" si="13"/>
        <v>13.059714499999998</v>
      </c>
      <c r="I208" s="4"/>
      <c r="J208" s="4"/>
      <c r="K208" s="4"/>
      <c r="L208" s="394"/>
      <c r="M208" s="375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28.5" customHeight="1">
      <c r="A209" s="172"/>
      <c r="B209" s="173" t="s">
        <v>439</v>
      </c>
      <c r="C209" s="173" t="s">
        <v>440</v>
      </c>
      <c r="D209" s="173"/>
      <c r="E209" s="174"/>
      <c r="F209" s="175"/>
      <c r="G209" s="175">
        <f>SUM(G210:G214)</f>
        <v>0</v>
      </c>
      <c r="H209" s="174">
        <v>0</v>
      </c>
      <c r="I209" s="4"/>
      <c r="J209" s="4"/>
      <c r="K209" s="4"/>
      <c r="L209" s="4"/>
      <c r="M209" s="168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24" customHeight="1">
      <c r="A210" s="194">
        <v>184</v>
      </c>
      <c r="B210" s="177" t="s">
        <v>441</v>
      </c>
      <c r="C210" s="177" t="s">
        <v>442</v>
      </c>
      <c r="D210" s="177" t="s">
        <v>174</v>
      </c>
      <c r="E210" s="178">
        <v>56.543999999999997</v>
      </c>
      <c r="F210" s="179"/>
      <c r="G210" s="179">
        <f t="shared" ref="G210:G214" si="14">E210*F210</f>
        <v>0</v>
      </c>
      <c r="H210" s="178">
        <v>0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231">
        <v>185</v>
      </c>
      <c r="B211" s="185" t="s">
        <v>443</v>
      </c>
      <c r="C211" s="185" t="s">
        <v>444</v>
      </c>
      <c r="D211" s="185" t="s">
        <v>174</v>
      </c>
      <c r="E211" s="186">
        <v>65.025999999999996</v>
      </c>
      <c r="F211" s="240"/>
      <c r="G211" s="187">
        <f t="shared" si="14"/>
        <v>0</v>
      </c>
      <c r="H211" s="186">
        <v>0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24" customHeight="1">
      <c r="A212" s="194">
        <v>186</v>
      </c>
      <c r="B212" s="177" t="s">
        <v>445</v>
      </c>
      <c r="C212" s="177" t="s">
        <v>446</v>
      </c>
      <c r="D212" s="177" t="s">
        <v>174</v>
      </c>
      <c r="E212" s="178">
        <v>53.01</v>
      </c>
      <c r="F212" s="179"/>
      <c r="G212" s="179">
        <f t="shared" si="14"/>
        <v>0</v>
      </c>
      <c r="H212" s="178">
        <v>0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194">
        <v>187</v>
      </c>
      <c r="B213" s="185" t="s">
        <v>447</v>
      </c>
      <c r="C213" s="185" t="s">
        <v>448</v>
      </c>
      <c r="D213" s="185" t="s">
        <v>174</v>
      </c>
      <c r="E213" s="186">
        <v>60.962000000000003</v>
      </c>
      <c r="F213" s="187"/>
      <c r="G213" s="187">
        <f t="shared" si="14"/>
        <v>0</v>
      </c>
      <c r="H213" s="186">
        <v>0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24" customHeight="1">
      <c r="A214" s="231">
        <v>188</v>
      </c>
      <c r="B214" s="177" t="s">
        <v>449</v>
      </c>
      <c r="C214" s="177" t="s">
        <v>450</v>
      </c>
      <c r="D214" s="177" t="s">
        <v>85</v>
      </c>
      <c r="E214" s="178">
        <v>0.05</v>
      </c>
      <c r="F214" s="179"/>
      <c r="G214" s="179">
        <f t="shared" si="14"/>
        <v>0</v>
      </c>
      <c r="H214" s="178">
        <v>0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28.5" customHeight="1">
      <c r="A215" s="172"/>
      <c r="B215" s="173" t="s">
        <v>451</v>
      </c>
      <c r="C215" s="173" t="s">
        <v>452</v>
      </c>
      <c r="D215" s="173"/>
      <c r="E215" s="174"/>
      <c r="F215" s="175"/>
      <c r="G215" s="175">
        <f>SUM(G216:G220)</f>
        <v>0</v>
      </c>
      <c r="H215" s="174">
        <v>3.6881439999999999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24" customHeight="1">
      <c r="A216" s="194">
        <v>189</v>
      </c>
      <c r="B216" s="177" t="s">
        <v>453</v>
      </c>
      <c r="C216" s="177" t="s">
        <v>454</v>
      </c>
      <c r="D216" s="177" t="s">
        <v>174</v>
      </c>
      <c r="E216" s="178">
        <v>282.39999999999998</v>
      </c>
      <c r="F216" s="179"/>
      <c r="G216" s="179">
        <f t="shared" ref="G216:G217" si="15">E216*F216</f>
        <v>0</v>
      </c>
      <c r="H216" s="178">
        <v>0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34.5" customHeight="1">
      <c r="A217" s="231">
        <v>190</v>
      </c>
      <c r="B217" s="185" t="s">
        <v>455</v>
      </c>
      <c r="C217" s="185" t="s">
        <v>456</v>
      </c>
      <c r="D217" s="185" t="s">
        <v>174</v>
      </c>
      <c r="E217" s="186">
        <v>564.79999999999995</v>
      </c>
      <c r="F217" s="187"/>
      <c r="G217" s="187">
        <f t="shared" si="15"/>
        <v>0</v>
      </c>
      <c r="H217" s="186">
        <v>3.6147200000000002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39" customHeight="1">
      <c r="A218" s="188"/>
      <c r="B218" s="189"/>
      <c r="C218" s="189" t="s">
        <v>457</v>
      </c>
      <c r="D218" s="189"/>
      <c r="E218" s="190"/>
      <c r="F218" s="192"/>
      <c r="G218" s="192"/>
      <c r="H218" s="190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231">
        <v>191</v>
      </c>
      <c r="B219" s="185" t="s">
        <v>458</v>
      </c>
      <c r="C219" s="185" t="s">
        <v>459</v>
      </c>
      <c r="D219" s="185" t="s">
        <v>174</v>
      </c>
      <c r="E219" s="186">
        <v>282.39999999999998</v>
      </c>
      <c r="F219" s="187"/>
      <c r="G219" s="187">
        <f t="shared" ref="G219:G220" si="16">E219*F219</f>
        <v>0</v>
      </c>
      <c r="H219" s="186">
        <v>7.3424000000000003E-2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194">
        <v>192</v>
      </c>
      <c r="B220" s="177" t="s">
        <v>460</v>
      </c>
      <c r="C220" s="177" t="s">
        <v>356</v>
      </c>
      <c r="D220" s="177" t="s">
        <v>85</v>
      </c>
      <c r="E220" s="178">
        <v>0.05</v>
      </c>
      <c r="F220" s="179"/>
      <c r="G220" s="179">
        <f t="shared" si="16"/>
        <v>0</v>
      </c>
      <c r="H220" s="178">
        <v>0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28.5" customHeight="1">
      <c r="A221" s="172"/>
      <c r="B221" s="173" t="s">
        <v>461</v>
      </c>
      <c r="C221" s="173" t="s">
        <v>462</v>
      </c>
      <c r="D221" s="173"/>
      <c r="E221" s="174"/>
      <c r="F221" s="175"/>
      <c r="G221" s="175">
        <f>SUM(G222:G225)</f>
        <v>0</v>
      </c>
      <c r="H221" s="174">
        <v>0.74967342000000003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24" customHeight="1">
      <c r="A222" s="194">
        <v>193</v>
      </c>
      <c r="B222" s="177" t="s">
        <v>463</v>
      </c>
      <c r="C222" s="177" t="s">
        <v>464</v>
      </c>
      <c r="D222" s="177" t="s">
        <v>174</v>
      </c>
      <c r="E222" s="178">
        <v>340.79500000000002</v>
      </c>
      <c r="F222" s="179"/>
      <c r="G222" s="179">
        <f t="shared" ref="G222:G225" si="17">E222*F222</f>
        <v>0</v>
      </c>
      <c r="H222" s="178">
        <v>0</v>
      </c>
      <c r="I222" s="4"/>
      <c r="J222" s="200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24" customHeight="1">
      <c r="A223" s="231">
        <v>194</v>
      </c>
      <c r="B223" s="185" t="s">
        <v>465</v>
      </c>
      <c r="C223" s="185" t="s">
        <v>466</v>
      </c>
      <c r="D223" s="185" t="s">
        <v>174</v>
      </c>
      <c r="E223" s="186">
        <v>48.768999999999998</v>
      </c>
      <c r="F223" s="187"/>
      <c r="G223" s="187">
        <f t="shared" si="17"/>
        <v>0</v>
      </c>
      <c r="H223" s="186">
        <v>9.6562620000000002E-2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231">
        <v>195</v>
      </c>
      <c r="B224" s="185" t="s">
        <v>467</v>
      </c>
      <c r="C224" s="185" t="s">
        <v>468</v>
      </c>
      <c r="D224" s="185" t="s">
        <v>174</v>
      </c>
      <c r="E224" s="186">
        <v>310.69</v>
      </c>
      <c r="F224" s="187"/>
      <c r="G224" s="187">
        <f t="shared" si="17"/>
        <v>0</v>
      </c>
      <c r="H224" s="186">
        <v>0.62759379999999998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231">
        <v>196</v>
      </c>
      <c r="B225" s="185" t="s">
        <v>469</v>
      </c>
      <c r="C225" s="185" t="s">
        <v>470</v>
      </c>
      <c r="D225" s="185" t="s">
        <v>174</v>
      </c>
      <c r="E225" s="186">
        <v>37.524999999999999</v>
      </c>
      <c r="F225" s="187"/>
      <c r="G225" s="187">
        <f t="shared" si="17"/>
        <v>0</v>
      </c>
      <c r="H225" s="186">
        <v>2.5517000000000001E-2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28.5" customHeight="1">
      <c r="A226" s="172"/>
      <c r="B226" s="173" t="s">
        <v>471</v>
      </c>
      <c r="C226" s="173" t="s">
        <v>472</v>
      </c>
      <c r="D226" s="173"/>
      <c r="E226" s="174"/>
      <c r="F226" s="175"/>
      <c r="G226" s="175">
        <f>SUM(G227:G245)</f>
        <v>0</v>
      </c>
      <c r="H226" s="174">
        <v>4.2163472000000004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194">
        <v>197</v>
      </c>
      <c r="B227" s="177" t="s">
        <v>473</v>
      </c>
      <c r="C227" s="193" t="s">
        <v>474</v>
      </c>
      <c r="D227" s="177" t="s">
        <v>156</v>
      </c>
      <c r="E227" s="178">
        <v>11.95</v>
      </c>
      <c r="F227" s="195"/>
      <c r="G227" s="179">
        <f t="shared" ref="G227:G245" si="18">E227*F227</f>
        <v>0</v>
      </c>
      <c r="H227" s="178">
        <v>0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194">
        <v>198</v>
      </c>
      <c r="B228" s="177" t="s">
        <v>473</v>
      </c>
      <c r="C228" s="193" t="s">
        <v>475</v>
      </c>
      <c r="D228" s="193" t="s">
        <v>156</v>
      </c>
      <c r="E228" s="178">
        <f>((0.1*0.18)*6.4)*44</f>
        <v>5.0687999999999995</v>
      </c>
      <c r="F228" s="195"/>
      <c r="G228" s="179">
        <f t="shared" si="18"/>
        <v>0</v>
      </c>
      <c r="H228" s="178">
        <v>0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194">
        <v>199</v>
      </c>
      <c r="B229" s="177" t="s">
        <v>473</v>
      </c>
      <c r="C229" s="193" t="s">
        <v>476</v>
      </c>
      <c r="D229" s="193" t="s">
        <v>156</v>
      </c>
      <c r="E229" s="178">
        <f>((0.1*0.18)*1.2)*12</f>
        <v>0.25919999999999999</v>
      </c>
      <c r="F229" s="195"/>
      <c r="G229" s="179">
        <f t="shared" si="18"/>
        <v>0</v>
      </c>
      <c r="H229" s="178">
        <v>0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194">
        <v>200</v>
      </c>
      <c r="B230" s="177" t="s">
        <v>473</v>
      </c>
      <c r="C230" s="193" t="s">
        <v>477</v>
      </c>
      <c r="D230" s="193" t="s">
        <v>156</v>
      </c>
      <c r="E230" s="178">
        <f>((0.1*0.18)*5.3)*12</f>
        <v>1.1447999999999998</v>
      </c>
      <c r="F230" s="195"/>
      <c r="G230" s="179">
        <f t="shared" si="18"/>
        <v>0</v>
      </c>
      <c r="H230" s="178">
        <v>0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194">
        <v>201</v>
      </c>
      <c r="B231" s="177" t="s">
        <v>473</v>
      </c>
      <c r="C231" s="193" t="s">
        <v>478</v>
      </c>
      <c r="D231" s="193" t="s">
        <v>156</v>
      </c>
      <c r="E231" s="178">
        <f>((0.06*0.18)*8.3)*12</f>
        <v>1.07568</v>
      </c>
      <c r="F231" s="195"/>
      <c r="G231" s="179">
        <f t="shared" si="18"/>
        <v>0</v>
      </c>
      <c r="H231" s="178">
        <v>0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194">
        <v>202</v>
      </c>
      <c r="B232" s="177" t="s">
        <v>473</v>
      </c>
      <c r="C232" s="193" t="s">
        <v>479</v>
      </c>
      <c r="D232" s="193" t="s">
        <v>156</v>
      </c>
      <c r="E232" s="178">
        <f>((0.06*0.18)*6.3)*16</f>
        <v>1.0886399999999998</v>
      </c>
      <c r="F232" s="195"/>
      <c r="G232" s="179">
        <f t="shared" si="18"/>
        <v>0</v>
      </c>
      <c r="H232" s="178">
        <v>0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194">
        <v>203</v>
      </c>
      <c r="B233" s="177" t="s">
        <v>473</v>
      </c>
      <c r="C233" s="193" t="s">
        <v>480</v>
      </c>
      <c r="D233" s="193" t="s">
        <v>156</v>
      </c>
      <c r="E233" s="178">
        <f>((0.16*0.2)*6.35)*8</f>
        <v>1.6255999999999999</v>
      </c>
      <c r="F233" s="195"/>
      <c r="G233" s="179">
        <f t="shared" si="18"/>
        <v>0</v>
      </c>
      <c r="H233" s="178">
        <v>0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194">
        <v>204</v>
      </c>
      <c r="B234" s="177" t="s">
        <v>473</v>
      </c>
      <c r="C234" s="193" t="s">
        <v>481</v>
      </c>
      <c r="D234" s="193" t="s">
        <v>156</v>
      </c>
      <c r="E234" s="178">
        <f>((0.16*0.16)*6.35)*4</f>
        <v>0.65024000000000004</v>
      </c>
      <c r="F234" s="195"/>
      <c r="G234" s="179">
        <f t="shared" si="18"/>
        <v>0</v>
      </c>
      <c r="H234" s="178">
        <v>0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194">
        <v>205</v>
      </c>
      <c r="B235" s="177" t="s">
        <v>473</v>
      </c>
      <c r="C235" s="193" t="s">
        <v>482</v>
      </c>
      <c r="D235" s="193" t="s">
        <v>156</v>
      </c>
      <c r="E235" s="178">
        <f>((0.16*0.16)*7.3)*2</f>
        <v>0.37375999999999998</v>
      </c>
      <c r="F235" s="195"/>
      <c r="G235" s="179">
        <f t="shared" si="18"/>
        <v>0</v>
      </c>
      <c r="H235" s="178">
        <v>0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194">
        <v>206</v>
      </c>
      <c r="B236" s="177" t="s">
        <v>473</v>
      </c>
      <c r="C236" s="193" t="s">
        <v>483</v>
      </c>
      <c r="D236" s="193" t="s">
        <v>156</v>
      </c>
      <c r="E236" s="178">
        <f>((0.16*0.16)*5.3)*2</f>
        <v>0.27135999999999999</v>
      </c>
      <c r="F236" s="195"/>
      <c r="G236" s="179">
        <f t="shared" si="18"/>
        <v>0</v>
      </c>
      <c r="H236" s="178">
        <v>0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194">
        <v>207</v>
      </c>
      <c r="B237" s="177" t="s">
        <v>484</v>
      </c>
      <c r="C237" s="177" t="s">
        <v>485</v>
      </c>
      <c r="D237" s="177" t="s">
        <v>204</v>
      </c>
      <c r="E237" s="178">
        <v>690.05</v>
      </c>
      <c r="F237" s="179"/>
      <c r="G237" s="179">
        <f t="shared" si="18"/>
        <v>0</v>
      </c>
      <c r="H237" s="178">
        <v>0</v>
      </c>
      <c r="I237" s="4"/>
      <c r="J237" s="200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34.5" customHeight="1">
      <c r="A238" s="194">
        <v>208</v>
      </c>
      <c r="B238" s="177" t="s">
        <v>486</v>
      </c>
      <c r="C238" s="177" t="s">
        <v>487</v>
      </c>
      <c r="D238" s="177" t="s">
        <v>174</v>
      </c>
      <c r="E238" s="178">
        <v>257.976</v>
      </c>
      <c r="F238" s="179"/>
      <c r="G238" s="179">
        <f t="shared" si="18"/>
        <v>0</v>
      </c>
      <c r="H238" s="178">
        <v>3.8077257599999998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194">
        <v>209</v>
      </c>
      <c r="B239" s="177" t="s">
        <v>488</v>
      </c>
      <c r="C239" s="177" t="s">
        <v>459</v>
      </c>
      <c r="D239" s="177" t="s">
        <v>174</v>
      </c>
      <c r="E239" s="178">
        <v>242.44</v>
      </c>
      <c r="F239" s="179"/>
      <c r="G239" s="179">
        <f t="shared" si="18"/>
        <v>0</v>
      </c>
      <c r="H239" s="178">
        <v>0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194">
        <v>210</v>
      </c>
      <c r="B240" s="177"/>
      <c r="C240" s="205" t="s">
        <v>489</v>
      </c>
      <c r="D240" s="205" t="s">
        <v>174</v>
      </c>
      <c r="E240" s="209">
        <v>122</v>
      </c>
      <c r="F240" s="225"/>
      <c r="G240" s="179">
        <f t="shared" si="18"/>
        <v>0</v>
      </c>
      <c r="H240" s="178">
        <v>0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194">
        <v>211</v>
      </c>
      <c r="B241" s="177"/>
      <c r="C241" s="205" t="s">
        <v>490</v>
      </c>
      <c r="D241" s="205" t="s">
        <v>174</v>
      </c>
      <c r="E241" s="209">
        <v>122</v>
      </c>
      <c r="F241" s="225"/>
      <c r="G241" s="179">
        <f t="shared" si="18"/>
        <v>0</v>
      </c>
      <c r="H241" s="178">
        <v>0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194">
        <v>212</v>
      </c>
      <c r="B242" s="177" t="s">
        <v>491</v>
      </c>
      <c r="C242" s="205" t="s">
        <v>492</v>
      </c>
      <c r="D242" s="177" t="s">
        <v>174</v>
      </c>
      <c r="E242" s="178">
        <v>35.734000000000002</v>
      </c>
      <c r="F242" s="179"/>
      <c r="G242" s="179">
        <f t="shared" si="18"/>
        <v>0</v>
      </c>
      <c r="H242" s="178">
        <v>1.4650939999999999E-2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194">
        <v>213</v>
      </c>
      <c r="B243" s="185" t="s">
        <v>493</v>
      </c>
      <c r="C243" s="234" t="s">
        <v>494</v>
      </c>
      <c r="D243" s="185" t="s">
        <v>174</v>
      </c>
      <c r="E243" s="186">
        <v>37.521000000000001</v>
      </c>
      <c r="F243" s="187"/>
      <c r="G243" s="187">
        <f t="shared" si="18"/>
        <v>0</v>
      </c>
      <c r="H243" s="186">
        <v>0.3939705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24" customHeight="1">
      <c r="A244" s="194">
        <v>214</v>
      </c>
      <c r="B244" s="177" t="s">
        <v>495</v>
      </c>
      <c r="C244" s="177" t="s">
        <v>496</v>
      </c>
      <c r="D244" s="177" t="s">
        <v>204</v>
      </c>
      <c r="E244" s="178">
        <v>393.55</v>
      </c>
      <c r="F244" s="179"/>
      <c r="G244" s="179">
        <f t="shared" si="18"/>
        <v>0</v>
      </c>
      <c r="H244" s="178">
        <v>0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194">
        <v>215</v>
      </c>
      <c r="B245" s="177" t="s">
        <v>497</v>
      </c>
      <c r="C245" s="177" t="s">
        <v>356</v>
      </c>
      <c r="D245" s="177" t="s">
        <v>85</v>
      </c>
      <c r="E245" s="178">
        <v>0.05</v>
      </c>
      <c r="F245" s="179"/>
      <c r="G245" s="179">
        <f t="shared" si="18"/>
        <v>0</v>
      </c>
      <c r="H245" s="178">
        <v>0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28.5" customHeight="1">
      <c r="A246" s="172"/>
      <c r="B246" s="173" t="s">
        <v>498</v>
      </c>
      <c r="C246" s="173" t="s">
        <v>499</v>
      </c>
      <c r="D246" s="173"/>
      <c r="E246" s="174"/>
      <c r="F246" s="175"/>
      <c r="G246" s="175">
        <f>SUM(G247:G250)</f>
        <v>0</v>
      </c>
      <c r="H246" s="174">
        <v>1.5804516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24" customHeight="1">
      <c r="A247" s="194">
        <v>216</v>
      </c>
      <c r="B247" s="177" t="s">
        <v>500</v>
      </c>
      <c r="C247" s="177" t="s">
        <v>501</v>
      </c>
      <c r="D247" s="177" t="s">
        <v>174</v>
      </c>
      <c r="E247" s="178">
        <v>296.52</v>
      </c>
      <c r="F247" s="179"/>
      <c r="G247" s="179">
        <f t="shared" ref="G247:G250" si="19">E247*F247</f>
        <v>0</v>
      </c>
      <c r="H247" s="178">
        <v>1.5804516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24" customHeight="1">
      <c r="A248" s="194">
        <v>217</v>
      </c>
      <c r="B248" s="177" t="s">
        <v>502</v>
      </c>
      <c r="C248" s="177" t="s">
        <v>503</v>
      </c>
      <c r="D248" s="177" t="s">
        <v>204</v>
      </c>
      <c r="E248" s="178">
        <v>26.87</v>
      </c>
      <c r="F248" s="179"/>
      <c r="G248" s="179">
        <f t="shared" si="19"/>
        <v>0</v>
      </c>
      <c r="H248" s="178">
        <v>0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34.5" customHeight="1">
      <c r="A249" s="194">
        <v>218</v>
      </c>
      <c r="B249" s="177" t="s">
        <v>504</v>
      </c>
      <c r="C249" s="177" t="s">
        <v>505</v>
      </c>
      <c r="D249" s="177" t="s">
        <v>204</v>
      </c>
      <c r="E249" s="178">
        <v>49</v>
      </c>
      <c r="F249" s="179"/>
      <c r="G249" s="179">
        <f t="shared" si="19"/>
        <v>0</v>
      </c>
      <c r="H249" s="178">
        <v>0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194">
        <v>219</v>
      </c>
      <c r="B250" s="177" t="s">
        <v>506</v>
      </c>
      <c r="C250" s="177" t="s">
        <v>356</v>
      </c>
      <c r="D250" s="177" t="s">
        <v>85</v>
      </c>
      <c r="E250" s="178">
        <v>0.05</v>
      </c>
      <c r="F250" s="179"/>
      <c r="G250" s="179">
        <f t="shared" si="19"/>
        <v>0</v>
      </c>
      <c r="H250" s="178">
        <v>0</v>
      </c>
      <c r="I250" s="241"/>
      <c r="J250" s="241"/>
      <c r="K250" s="24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28.5" customHeight="1">
      <c r="A251" s="172"/>
      <c r="B251" s="173" t="s">
        <v>507</v>
      </c>
      <c r="C251" s="173" t="s">
        <v>508</v>
      </c>
      <c r="D251" s="173"/>
      <c r="E251" s="174"/>
      <c r="F251" s="175"/>
      <c r="G251" s="175">
        <f>SUM(G252:G261)</f>
        <v>0</v>
      </c>
      <c r="H251" s="174">
        <v>1.0840000000000001</v>
      </c>
      <c r="I251" s="241"/>
      <c r="J251" s="241"/>
      <c r="K251" s="24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42" customHeight="1">
      <c r="A252" s="231">
        <v>220</v>
      </c>
      <c r="B252" s="185" t="s">
        <v>509</v>
      </c>
      <c r="C252" s="234" t="s">
        <v>510</v>
      </c>
      <c r="D252" s="185" t="s">
        <v>170</v>
      </c>
      <c r="E252" s="186">
        <v>2</v>
      </c>
      <c r="F252" s="187"/>
      <c r="G252" s="187">
        <f t="shared" ref="G252:G261" si="20">E252*F252</f>
        <v>0</v>
      </c>
      <c r="H252" s="186">
        <v>0.19400000000000001</v>
      </c>
      <c r="I252" s="241"/>
      <c r="J252" s="241"/>
      <c r="K252" s="24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43.5" customHeight="1">
      <c r="A253" s="231">
        <v>221</v>
      </c>
      <c r="B253" s="185" t="s">
        <v>511</v>
      </c>
      <c r="C253" s="234" t="s">
        <v>512</v>
      </c>
      <c r="D253" s="185" t="s">
        <v>170</v>
      </c>
      <c r="E253" s="198">
        <v>2</v>
      </c>
      <c r="F253" s="187"/>
      <c r="G253" s="187">
        <f t="shared" si="20"/>
        <v>0</v>
      </c>
      <c r="H253" s="186">
        <v>9.7000000000000003E-2</v>
      </c>
      <c r="I253" s="241"/>
      <c r="J253" s="241"/>
      <c r="K253" s="24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40.5" customHeight="1">
      <c r="A254" s="231">
        <v>222</v>
      </c>
      <c r="B254" s="185" t="s">
        <v>513</v>
      </c>
      <c r="C254" s="234" t="s">
        <v>514</v>
      </c>
      <c r="D254" s="185" t="s">
        <v>170</v>
      </c>
      <c r="E254" s="198">
        <v>1</v>
      </c>
      <c r="F254" s="187"/>
      <c r="G254" s="187">
        <f t="shared" si="20"/>
        <v>0</v>
      </c>
      <c r="H254" s="186">
        <v>0.38800000000000001</v>
      </c>
      <c r="I254" s="241"/>
      <c r="J254" s="241"/>
      <c r="K254" s="24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43.5" customHeight="1">
      <c r="A255" s="231">
        <v>223</v>
      </c>
      <c r="B255" s="242">
        <v>611410008706</v>
      </c>
      <c r="C255" s="234" t="s">
        <v>515</v>
      </c>
      <c r="D255" s="185" t="s">
        <v>170</v>
      </c>
      <c r="E255" s="198">
        <v>2</v>
      </c>
      <c r="F255" s="187"/>
      <c r="G255" s="187">
        <f t="shared" si="20"/>
        <v>0</v>
      </c>
      <c r="H255" s="186">
        <v>0.38800000000000001</v>
      </c>
      <c r="I255" s="241"/>
      <c r="J255" s="241"/>
      <c r="K255" s="24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36.75" customHeight="1">
      <c r="A256" s="231">
        <v>224</v>
      </c>
      <c r="B256" s="185" t="s">
        <v>516</v>
      </c>
      <c r="C256" s="234" t="s">
        <v>517</v>
      </c>
      <c r="D256" s="185" t="s">
        <v>170</v>
      </c>
      <c r="E256" s="198">
        <v>9</v>
      </c>
      <c r="F256" s="187"/>
      <c r="G256" s="187">
        <f t="shared" si="20"/>
        <v>0</v>
      </c>
      <c r="H256" s="186">
        <v>0.40500000000000003</v>
      </c>
      <c r="I256" s="241"/>
      <c r="J256" s="241"/>
      <c r="K256" s="24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45" customHeight="1">
      <c r="A257" s="231">
        <v>225</v>
      </c>
      <c r="B257" s="177" t="s">
        <v>518</v>
      </c>
      <c r="C257" s="205" t="s">
        <v>519</v>
      </c>
      <c r="D257" s="177" t="s">
        <v>170</v>
      </c>
      <c r="E257" s="178">
        <v>1</v>
      </c>
      <c r="F257" s="179"/>
      <c r="G257" s="179">
        <f t="shared" si="20"/>
        <v>0</v>
      </c>
      <c r="H257" s="178">
        <v>0</v>
      </c>
      <c r="I257" s="241"/>
      <c r="J257" s="243"/>
      <c r="K257" s="24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42.75" customHeight="1">
      <c r="A258" s="231">
        <v>226</v>
      </c>
      <c r="B258" s="177" t="s">
        <v>520</v>
      </c>
      <c r="C258" s="205" t="s">
        <v>521</v>
      </c>
      <c r="D258" s="177" t="s">
        <v>170</v>
      </c>
      <c r="E258" s="178">
        <v>1</v>
      </c>
      <c r="F258" s="179"/>
      <c r="G258" s="179">
        <f t="shared" si="20"/>
        <v>0</v>
      </c>
      <c r="H258" s="178">
        <v>0</v>
      </c>
      <c r="I258" s="241"/>
      <c r="J258" s="243"/>
      <c r="K258" s="24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34.5" customHeight="1">
      <c r="A259" s="231">
        <v>227</v>
      </c>
      <c r="B259" s="177" t="s">
        <v>522</v>
      </c>
      <c r="C259" s="205" t="s">
        <v>523</v>
      </c>
      <c r="D259" s="177" t="s">
        <v>170</v>
      </c>
      <c r="E259" s="199">
        <v>2</v>
      </c>
      <c r="F259" s="179"/>
      <c r="G259" s="179">
        <f t="shared" si="20"/>
        <v>0</v>
      </c>
      <c r="H259" s="178">
        <v>0</v>
      </c>
      <c r="I259" s="241"/>
      <c r="J259" s="241"/>
      <c r="K259" s="24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34.5" customHeight="1">
      <c r="A260" s="231">
        <v>228</v>
      </c>
      <c r="B260" s="177" t="s">
        <v>524</v>
      </c>
      <c r="C260" s="205" t="s">
        <v>525</v>
      </c>
      <c r="D260" s="177" t="s">
        <v>170</v>
      </c>
      <c r="E260" s="199">
        <v>18</v>
      </c>
      <c r="F260" s="195"/>
      <c r="G260" s="179">
        <f t="shared" si="20"/>
        <v>0</v>
      </c>
      <c r="H260" s="178">
        <v>0</v>
      </c>
      <c r="I260" s="241"/>
      <c r="J260" s="241"/>
      <c r="K260" s="24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231">
        <v>229</v>
      </c>
      <c r="B261" s="177" t="s">
        <v>526</v>
      </c>
      <c r="C261" s="177" t="s">
        <v>527</v>
      </c>
      <c r="D261" s="177" t="s">
        <v>85</v>
      </c>
      <c r="E261" s="178">
        <v>0.05</v>
      </c>
      <c r="F261" s="179"/>
      <c r="G261" s="179">
        <f t="shared" si="20"/>
        <v>0</v>
      </c>
      <c r="H261" s="178">
        <v>0</v>
      </c>
      <c r="I261" s="241"/>
      <c r="J261" s="241"/>
      <c r="K261" s="24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28.5" customHeight="1">
      <c r="A262" s="172"/>
      <c r="B262" s="173" t="s">
        <v>528</v>
      </c>
      <c r="C262" s="173" t="s">
        <v>529</v>
      </c>
      <c r="D262" s="173"/>
      <c r="E262" s="174"/>
      <c r="F262" s="175"/>
      <c r="G262" s="175">
        <f>SUM(G263:G265)</f>
        <v>0</v>
      </c>
      <c r="H262" s="174">
        <v>0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34.5" customHeight="1">
      <c r="A263" s="194">
        <v>230</v>
      </c>
      <c r="B263" s="177" t="s">
        <v>530</v>
      </c>
      <c r="C263" s="205" t="s">
        <v>531</v>
      </c>
      <c r="D263" s="193" t="s">
        <v>174</v>
      </c>
      <c r="E263" s="199">
        <v>35.94</v>
      </c>
      <c r="F263" s="195"/>
      <c r="G263" s="179">
        <f t="shared" ref="G263:G265" si="21">E263*F263</f>
        <v>0</v>
      </c>
      <c r="H263" s="178">
        <v>0</v>
      </c>
      <c r="I263" s="4"/>
      <c r="J263" s="200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34.5" customHeight="1">
      <c r="A264" s="194">
        <v>231</v>
      </c>
      <c r="B264" s="177" t="s">
        <v>532</v>
      </c>
      <c r="C264" s="177" t="s">
        <v>533</v>
      </c>
      <c r="D264" s="177" t="s">
        <v>204</v>
      </c>
      <c r="E264" s="178">
        <v>5.32</v>
      </c>
      <c r="F264" s="179"/>
      <c r="G264" s="179">
        <f t="shared" si="21"/>
        <v>0</v>
      </c>
      <c r="H264" s="178">
        <v>0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24" customHeight="1">
      <c r="A265" s="194">
        <v>232</v>
      </c>
      <c r="B265" s="177" t="s">
        <v>534</v>
      </c>
      <c r="C265" s="177" t="s">
        <v>535</v>
      </c>
      <c r="D265" s="177" t="s">
        <v>85</v>
      </c>
      <c r="E265" s="178">
        <v>0.03</v>
      </c>
      <c r="F265" s="179"/>
      <c r="G265" s="179">
        <f t="shared" si="21"/>
        <v>0</v>
      </c>
      <c r="H265" s="178">
        <v>0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28.5" customHeight="1">
      <c r="A266" s="172"/>
      <c r="B266" s="173" t="s">
        <v>536</v>
      </c>
      <c r="C266" s="173" t="s">
        <v>537</v>
      </c>
      <c r="D266" s="173"/>
      <c r="E266" s="174"/>
      <c r="F266" s="175"/>
      <c r="G266" s="175">
        <f>SUM(G267:G270)</f>
        <v>0</v>
      </c>
      <c r="H266" s="174">
        <v>0.89491410000000005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24" customHeight="1">
      <c r="A267" s="194">
        <v>233</v>
      </c>
      <c r="B267" s="177" t="s">
        <v>538</v>
      </c>
      <c r="C267" s="193" t="s">
        <v>539</v>
      </c>
      <c r="D267" s="177" t="s">
        <v>174</v>
      </c>
      <c r="E267" s="178">
        <f>190.48-77.27+198.6</f>
        <v>311.81</v>
      </c>
      <c r="F267" s="195"/>
      <c r="G267" s="179">
        <f t="shared" ref="G267:G270" si="22">E267*F267</f>
        <v>0</v>
      </c>
      <c r="H267" s="178">
        <v>0.14210349999999999</v>
      </c>
      <c r="I267" s="4"/>
      <c r="J267" s="200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24" customHeight="1">
      <c r="A268" s="231">
        <v>234</v>
      </c>
      <c r="B268" s="185" t="s">
        <v>540</v>
      </c>
      <c r="C268" s="242" t="s">
        <v>541</v>
      </c>
      <c r="D268" s="185" t="s">
        <v>174</v>
      </c>
      <c r="E268" s="186">
        <f>E267*1.1</f>
        <v>342.99100000000004</v>
      </c>
      <c r="F268" s="240"/>
      <c r="G268" s="187">
        <f t="shared" si="22"/>
        <v>0</v>
      </c>
      <c r="H268" s="186">
        <v>0.72992639999999998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231">
        <v>235</v>
      </c>
      <c r="B269" s="185" t="s">
        <v>542</v>
      </c>
      <c r="C269" s="185" t="s">
        <v>543</v>
      </c>
      <c r="D269" s="185" t="s">
        <v>250</v>
      </c>
      <c r="E269" s="186">
        <f>73.82/38*E267</f>
        <v>605.73195263157891</v>
      </c>
      <c r="F269" s="187"/>
      <c r="G269" s="187">
        <f t="shared" si="22"/>
        <v>0</v>
      </c>
      <c r="H269" s="186">
        <v>2.28842E-2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194">
        <v>236</v>
      </c>
      <c r="B270" s="177" t="s">
        <v>544</v>
      </c>
      <c r="C270" s="177" t="s">
        <v>356</v>
      </c>
      <c r="D270" s="177" t="s">
        <v>85</v>
      </c>
      <c r="E270" s="178">
        <v>0.03</v>
      </c>
      <c r="F270" s="179"/>
      <c r="G270" s="179">
        <f t="shared" si="22"/>
        <v>0</v>
      </c>
      <c r="H270" s="178">
        <v>0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28.5" customHeight="1">
      <c r="A271" s="172"/>
      <c r="B271" s="173" t="s">
        <v>545</v>
      </c>
      <c r="C271" s="173" t="s">
        <v>546</v>
      </c>
      <c r="D271" s="173"/>
      <c r="E271" s="174"/>
      <c r="F271" s="175"/>
      <c r="G271" s="175">
        <f>SUM(G272:G276)</f>
        <v>0</v>
      </c>
      <c r="H271" s="174">
        <v>0.24999299999999999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34.5" customHeight="1">
      <c r="A272" s="194">
        <v>237</v>
      </c>
      <c r="B272" s="177" t="s">
        <v>547</v>
      </c>
      <c r="C272" s="177" t="s">
        <v>548</v>
      </c>
      <c r="D272" s="177" t="s">
        <v>174</v>
      </c>
      <c r="E272" s="199">
        <v>0</v>
      </c>
      <c r="F272" s="179"/>
      <c r="G272" s="179">
        <f t="shared" ref="G272:G276" si="23">E272*F272</f>
        <v>0</v>
      </c>
      <c r="H272" s="178">
        <v>0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231">
        <v>238</v>
      </c>
      <c r="B273" s="185" t="s">
        <v>549</v>
      </c>
      <c r="C273" s="185" t="s">
        <v>550</v>
      </c>
      <c r="D273" s="185" t="s">
        <v>174</v>
      </c>
      <c r="E273" s="198">
        <v>0</v>
      </c>
      <c r="F273" s="187"/>
      <c r="G273" s="187">
        <f t="shared" si="23"/>
        <v>0</v>
      </c>
      <c r="H273" s="186">
        <v>0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194">
        <v>239</v>
      </c>
      <c r="B274" s="177" t="s">
        <v>551</v>
      </c>
      <c r="C274" s="177" t="s">
        <v>552</v>
      </c>
      <c r="D274" s="177" t="s">
        <v>174</v>
      </c>
      <c r="E274" s="199">
        <v>0</v>
      </c>
      <c r="F274" s="179"/>
      <c r="G274" s="179">
        <f t="shared" si="23"/>
        <v>0</v>
      </c>
      <c r="H274" s="178">
        <v>0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231">
        <v>240</v>
      </c>
      <c r="B275" s="185" t="s">
        <v>553</v>
      </c>
      <c r="C275" s="185" t="s">
        <v>554</v>
      </c>
      <c r="D275" s="185" t="s">
        <v>174</v>
      </c>
      <c r="E275" s="198">
        <v>0</v>
      </c>
      <c r="F275" s="187"/>
      <c r="G275" s="187">
        <f t="shared" si="23"/>
        <v>0</v>
      </c>
      <c r="H275" s="186">
        <v>0.24999299999999999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194">
        <v>241</v>
      </c>
      <c r="B276" s="177" t="s">
        <v>555</v>
      </c>
      <c r="C276" s="177" t="s">
        <v>356</v>
      </c>
      <c r="D276" s="177" t="s">
        <v>85</v>
      </c>
      <c r="E276" s="199">
        <v>0</v>
      </c>
      <c r="F276" s="179"/>
      <c r="G276" s="179">
        <f t="shared" si="23"/>
        <v>0</v>
      </c>
      <c r="H276" s="178">
        <v>0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28.5" customHeight="1">
      <c r="A277" s="172"/>
      <c r="B277" s="173" t="s">
        <v>556</v>
      </c>
      <c r="C277" s="173" t="s">
        <v>557</v>
      </c>
      <c r="D277" s="173"/>
      <c r="E277" s="174"/>
      <c r="F277" s="175"/>
      <c r="G277" s="175">
        <f>SUM(G278:G281)</f>
        <v>0</v>
      </c>
      <c r="H277" s="174">
        <v>7.6191179999999997E-2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24" customHeight="1">
      <c r="A278" s="194">
        <v>242</v>
      </c>
      <c r="B278" s="177" t="s">
        <v>558</v>
      </c>
      <c r="C278" s="177" t="s">
        <v>559</v>
      </c>
      <c r="D278" s="177" t="s">
        <v>174</v>
      </c>
      <c r="E278" s="178">
        <f t="shared" ref="E278:E279" si="24">122.889*1.4</f>
        <v>172.04459999999997</v>
      </c>
      <c r="F278" s="195"/>
      <c r="G278" s="179">
        <f t="shared" ref="G278:G281" si="25">E278*F278</f>
        <v>0</v>
      </c>
      <c r="H278" s="178">
        <v>0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231">
        <v>243</v>
      </c>
      <c r="B279" s="185" t="s">
        <v>560</v>
      </c>
      <c r="C279" s="185" t="s">
        <v>561</v>
      </c>
      <c r="D279" s="185" t="s">
        <v>174</v>
      </c>
      <c r="E279" s="186">
        <f t="shared" si="24"/>
        <v>172.04459999999997</v>
      </c>
      <c r="F279" s="240"/>
      <c r="G279" s="187">
        <f t="shared" si="25"/>
        <v>0</v>
      </c>
      <c r="H279" s="186">
        <v>0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231">
        <v>244</v>
      </c>
      <c r="B280" s="185" t="s">
        <v>562</v>
      </c>
      <c r="C280" s="185" t="s">
        <v>543</v>
      </c>
      <c r="D280" s="185" t="s">
        <v>250</v>
      </c>
      <c r="E280" s="186">
        <f>245.778*1.4</f>
        <v>344.08919999999995</v>
      </c>
      <c r="F280" s="187"/>
      <c r="G280" s="187">
        <f t="shared" si="25"/>
        <v>0</v>
      </c>
      <c r="H280" s="186">
        <v>7.6191179999999997E-2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194">
        <v>245</v>
      </c>
      <c r="B281" s="177" t="s">
        <v>563</v>
      </c>
      <c r="C281" s="177" t="s">
        <v>356</v>
      </c>
      <c r="D281" s="177" t="s">
        <v>85</v>
      </c>
      <c r="E281" s="178">
        <v>0.03</v>
      </c>
      <c r="F281" s="179"/>
      <c r="G281" s="179">
        <f t="shared" si="25"/>
        <v>0</v>
      </c>
      <c r="H281" s="178">
        <v>0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28.5" customHeight="1">
      <c r="A282" s="172"/>
      <c r="B282" s="173" t="s">
        <v>564</v>
      </c>
      <c r="C282" s="173" t="s">
        <v>565</v>
      </c>
      <c r="D282" s="173"/>
      <c r="E282" s="174"/>
      <c r="F282" s="175"/>
      <c r="G282" s="175">
        <f>SUM(G283:G285)</f>
        <v>0</v>
      </c>
      <c r="H282" s="174">
        <v>0.52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24" customHeight="1">
      <c r="A283" s="194">
        <v>246</v>
      </c>
      <c r="B283" s="177" t="s">
        <v>566</v>
      </c>
      <c r="C283" s="177" t="s">
        <v>567</v>
      </c>
      <c r="D283" s="177" t="s">
        <v>170</v>
      </c>
      <c r="E283" s="178">
        <v>1</v>
      </c>
      <c r="F283" s="179"/>
      <c r="G283" s="179">
        <f t="shared" ref="G283:G285" si="26">E283*F283</f>
        <v>0</v>
      </c>
      <c r="H283" s="178">
        <v>0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231">
        <v>247</v>
      </c>
      <c r="B284" s="185" t="s">
        <v>568</v>
      </c>
      <c r="C284" s="242" t="s">
        <v>569</v>
      </c>
      <c r="D284" s="185" t="s">
        <v>179</v>
      </c>
      <c r="E284" s="198">
        <v>1.4112</v>
      </c>
      <c r="F284" s="187"/>
      <c r="G284" s="187">
        <f t="shared" si="26"/>
        <v>0</v>
      </c>
      <c r="H284" s="186">
        <v>0.52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21.75" customHeight="1">
      <c r="A285" s="231">
        <v>248</v>
      </c>
      <c r="B285" s="242" t="s">
        <v>570</v>
      </c>
      <c r="C285" s="242" t="s">
        <v>571</v>
      </c>
      <c r="D285" s="185" t="s">
        <v>179</v>
      </c>
      <c r="E285" s="198">
        <v>0.6028</v>
      </c>
      <c r="F285" s="187"/>
      <c r="G285" s="187">
        <f t="shared" si="26"/>
        <v>0</v>
      </c>
      <c r="H285" s="186">
        <v>0.52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28.5" customHeight="1">
      <c r="A286" s="172"/>
      <c r="B286" s="173" t="s">
        <v>572</v>
      </c>
      <c r="C286" s="173" t="s">
        <v>573</v>
      </c>
      <c r="D286" s="173"/>
      <c r="E286" s="174"/>
      <c r="F286" s="175"/>
      <c r="G286" s="175">
        <f>SUM(G287:G293)</f>
        <v>0</v>
      </c>
      <c r="H286" s="174">
        <v>0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194">
        <v>249</v>
      </c>
      <c r="B287" s="177" t="s">
        <v>35</v>
      </c>
      <c r="C287" s="177" t="s">
        <v>574</v>
      </c>
      <c r="D287" s="177" t="s">
        <v>170</v>
      </c>
      <c r="E287" s="178">
        <v>5</v>
      </c>
      <c r="F287" s="179"/>
      <c r="G287" s="179">
        <f t="shared" ref="G287:G293" si="27">E287*F287</f>
        <v>0</v>
      </c>
      <c r="H287" s="178">
        <v>0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194">
        <v>250</v>
      </c>
      <c r="B288" s="177" t="s">
        <v>575</v>
      </c>
      <c r="C288" s="177" t="s">
        <v>576</v>
      </c>
      <c r="D288" s="177" t="s">
        <v>204</v>
      </c>
      <c r="E288" s="178">
        <v>80</v>
      </c>
      <c r="F288" s="179"/>
      <c r="G288" s="179">
        <f t="shared" si="27"/>
        <v>0</v>
      </c>
      <c r="H288" s="178">
        <v>0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194">
        <v>251</v>
      </c>
      <c r="B289" s="177" t="s">
        <v>577</v>
      </c>
      <c r="C289" s="177" t="s">
        <v>578</v>
      </c>
      <c r="D289" s="177" t="s">
        <v>204</v>
      </c>
      <c r="E289" s="178">
        <v>6</v>
      </c>
      <c r="F289" s="179"/>
      <c r="G289" s="179">
        <f t="shared" si="27"/>
        <v>0</v>
      </c>
      <c r="H289" s="178">
        <v>0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194">
        <v>252</v>
      </c>
      <c r="B290" s="177" t="s">
        <v>579</v>
      </c>
      <c r="C290" s="177" t="s">
        <v>580</v>
      </c>
      <c r="D290" s="177" t="s">
        <v>170</v>
      </c>
      <c r="E290" s="178">
        <v>55</v>
      </c>
      <c r="F290" s="179"/>
      <c r="G290" s="179">
        <f t="shared" si="27"/>
        <v>0</v>
      </c>
      <c r="H290" s="178">
        <v>0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194">
        <v>253</v>
      </c>
      <c r="B291" s="177" t="s">
        <v>581</v>
      </c>
      <c r="C291" s="177" t="s">
        <v>582</v>
      </c>
      <c r="D291" s="177" t="s">
        <v>170</v>
      </c>
      <c r="E291" s="178">
        <v>5</v>
      </c>
      <c r="F291" s="179"/>
      <c r="G291" s="179">
        <f t="shared" si="27"/>
        <v>0</v>
      </c>
      <c r="H291" s="178">
        <v>0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194">
        <v>254</v>
      </c>
      <c r="B292" s="177" t="s">
        <v>583</v>
      </c>
      <c r="C292" s="177" t="s">
        <v>584</v>
      </c>
      <c r="D292" s="177" t="s">
        <v>170</v>
      </c>
      <c r="E292" s="178">
        <v>50</v>
      </c>
      <c r="F292" s="179"/>
      <c r="G292" s="179">
        <f t="shared" si="27"/>
        <v>0</v>
      </c>
      <c r="H292" s="178">
        <v>0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194">
        <v>255</v>
      </c>
      <c r="B293" s="177" t="s">
        <v>585</v>
      </c>
      <c r="C293" s="177" t="s">
        <v>586</v>
      </c>
      <c r="D293" s="177" t="s">
        <v>170</v>
      </c>
      <c r="E293" s="178">
        <v>60</v>
      </c>
      <c r="F293" s="179"/>
      <c r="G293" s="179">
        <f t="shared" si="27"/>
        <v>0</v>
      </c>
      <c r="H293" s="178">
        <v>0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28.5" customHeight="1">
      <c r="A294" s="172"/>
      <c r="B294" s="173" t="s">
        <v>587</v>
      </c>
      <c r="C294" s="173" t="s">
        <v>588</v>
      </c>
      <c r="D294" s="173"/>
      <c r="E294" s="174"/>
      <c r="F294" s="175"/>
      <c r="G294" s="175">
        <f>SUM(G295:G312)</f>
        <v>0</v>
      </c>
      <c r="H294" s="174">
        <v>0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194">
        <v>256</v>
      </c>
      <c r="B295" s="177" t="s">
        <v>589</v>
      </c>
      <c r="C295" s="177" t="s">
        <v>590</v>
      </c>
      <c r="D295" s="177" t="s">
        <v>204</v>
      </c>
      <c r="E295" s="178">
        <v>118</v>
      </c>
      <c r="F295" s="195"/>
      <c r="G295" s="179">
        <f t="shared" ref="G295:G312" si="28">E295*F295</f>
        <v>0</v>
      </c>
      <c r="H295" s="178">
        <v>0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194">
        <v>257</v>
      </c>
      <c r="B296" s="177" t="s">
        <v>591</v>
      </c>
      <c r="C296" s="177" t="s">
        <v>592</v>
      </c>
      <c r="D296" s="177" t="s">
        <v>204</v>
      </c>
      <c r="E296" s="178">
        <v>118</v>
      </c>
      <c r="F296" s="195"/>
      <c r="G296" s="179">
        <f t="shared" si="28"/>
        <v>0</v>
      </c>
      <c r="H296" s="178">
        <v>0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194">
        <v>258</v>
      </c>
      <c r="B297" s="177" t="s">
        <v>593</v>
      </c>
      <c r="C297" s="177" t="s">
        <v>594</v>
      </c>
      <c r="D297" s="177" t="s">
        <v>170</v>
      </c>
      <c r="E297" s="178">
        <v>92</v>
      </c>
      <c r="F297" s="195"/>
      <c r="G297" s="179">
        <f t="shared" si="28"/>
        <v>0</v>
      </c>
      <c r="H297" s="178">
        <v>0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194">
        <v>259</v>
      </c>
      <c r="B298" s="177" t="s">
        <v>595</v>
      </c>
      <c r="C298" s="177" t="s">
        <v>596</v>
      </c>
      <c r="D298" s="177" t="s">
        <v>170</v>
      </c>
      <c r="E298" s="178">
        <v>92</v>
      </c>
      <c r="F298" s="195"/>
      <c r="G298" s="179">
        <f t="shared" si="28"/>
        <v>0</v>
      </c>
      <c r="H298" s="178">
        <v>0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194">
        <v>260</v>
      </c>
      <c r="B299" s="177" t="s">
        <v>597</v>
      </c>
      <c r="C299" s="177" t="s">
        <v>598</v>
      </c>
      <c r="D299" s="177" t="s">
        <v>204</v>
      </c>
      <c r="E299" s="178">
        <v>505</v>
      </c>
      <c r="F299" s="195"/>
      <c r="G299" s="179">
        <f t="shared" si="28"/>
        <v>0</v>
      </c>
      <c r="H299" s="178">
        <v>0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194">
        <v>261</v>
      </c>
      <c r="B300" s="177" t="s">
        <v>599</v>
      </c>
      <c r="C300" s="177" t="s">
        <v>600</v>
      </c>
      <c r="D300" s="177" t="s">
        <v>204</v>
      </c>
      <c r="E300" s="178">
        <v>519</v>
      </c>
      <c r="F300" s="195"/>
      <c r="G300" s="179">
        <f t="shared" si="28"/>
        <v>0</v>
      </c>
      <c r="H300" s="178">
        <v>0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194">
        <v>262</v>
      </c>
      <c r="B301" s="177" t="s">
        <v>601</v>
      </c>
      <c r="C301" s="177" t="s">
        <v>602</v>
      </c>
      <c r="D301" s="177" t="s">
        <v>204</v>
      </c>
      <c r="E301" s="178">
        <v>62</v>
      </c>
      <c r="F301" s="195"/>
      <c r="G301" s="179">
        <f t="shared" si="28"/>
        <v>0</v>
      </c>
      <c r="H301" s="178">
        <v>0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194">
        <v>263</v>
      </c>
      <c r="B302" s="177" t="s">
        <v>603</v>
      </c>
      <c r="C302" s="177" t="s">
        <v>604</v>
      </c>
      <c r="D302" s="177" t="s">
        <v>204</v>
      </c>
      <c r="E302" s="178">
        <v>32</v>
      </c>
      <c r="F302" s="195"/>
      <c r="G302" s="179">
        <f t="shared" si="28"/>
        <v>0</v>
      </c>
      <c r="H302" s="178">
        <v>0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194">
        <v>264</v>
      </c>
      <c r="B303" s="177" t="s">
        <v>605</v>
      </c>
      <c r="C303" s="177" t="s">
        <v>606</v>
      </c>
      <c r="D303" s="177" t="s">
        <v>204</v>
      </c>
      <c r="E303" s="178">
        <v>300</v>
      </c>
      <c r="F303" s="195"/>
      <c r="G303" s="179">
        <f t="shared" si="28"/>
        <v>0</v>
      </c>
      <c r="H303" s="178">
        <v>0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194">
        <v>265</v>
      </c>
      <c r="B304" s="177" t="s">
        <v>607</v>
      </c>
      <c r="C304" s="177" t="s">
        <v>608</v>
      </c>
      <c r="D304" s="177" t="s">
        <v>204</v>
      </c>
      <c r="E304" s="178">
        <v>100</v>
      </c>
      <c r="F304" s="195"/>
      <c r="G304" s="179">
        <f t="shared" si="28"/>
        <v>0</v>
      </c>
      <c r="H304" s="178">
        <v>0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194">
        <v>266</v>
      </c>
      <c r="B305" s="177" t="s">
        <v>609</v>
      </c>
      <c r="C305" s="177" t="s">
        <v>610</v>
      </c>
      <c r="D305" s="177" t="s">
        <v>204</v>
      </c>
      <c r="E305" s="178">
        <v>50</v>
      </c>
      <c r="F305" s="195"/>
      <c r="G305" s="179">
        <f t="shared" si="28"/>
        <v>0</v>
      </c>
      <c r="H305" s="178">
        <v>0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194">
        <v>267</v>
      </c>
      <c r="B306" s="177" t="s">
        <v>611</v>
      </c>
      <c r="C306" s="177" t="s">
        <v>612</v>
      </c>
      <c r="D306" s="177" t="s">
        <v>204</v>
      </c>
      <c r="E306" s="178">
        <v>176</v>
      </c>
      <c r="F306" s="195"/>
      <c r="G306" s="179">
        <f t="shared" si="28"/>
        <v>0</v>
      </c>
      <c r="H306" s="178">
        <v>0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194">
        <v>268</v>
      </c>
      <c r="B307" s="177" t="s">
        <v>613</v>
      </c>
      <c r="C307" s="177" t="s">
        <v>614</v>
      </c>
      <c r="D307" s="177" t="s">
        <v>204</v>
      </c>
      <c r="E307" s="178">
        <v>138</v>
      </c>
      <c r="F307" s="195"/>
      <c r="G307" s="179">
        <f t="shared" si="28"/>
        <v>0</v>
      </c>
      <c r="H307" s="178">
        <v>0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194">
        <v>269</v>
      </c>
      <c r="B308" s="177" t="s">
        <v>615</v>
      </c>
      <c r="C308" s="177" t="s">
        <v>616</v>
      </c>
      <c r="D308" s="177" t="s">
        <v>170</v>
      </c>
      <c r="E308" s="178">
        <v>19</v>
      </c>
      <c r="F308" s="195"/>
      <c r="G308" s="179">
        <f t="shared" si="28"/>
        <v>0</v>
      </c>
      <c r="H308" s="178">
        <v>0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194">
        <v>270</v>
      </c>
      <c r="B309" s="177" t="s">
        <v>617</v>
      </c>
      <c r="C309" s="177" t="s">
        <v>618</v>
      </c>
      <c r="D309" s="177" t="s">
        <v>170</v>
      </c>
      <c r="E309" s="178">
        <v>2</v>
      </c>
      <c r="F309" s="195"/>
      <c r="G309" s="179">
        <f t="shared" si="28"/>
        <v>0</v>
      </c>
      <c r="H309" s="178">
        <v>0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194">
        <v>271</v>
      </c>
      <c r="B310" s="177" t="s">
        <v>619</v>
      </c>
      <c r="C310" s="177" t="s">
        <v>620</v>
      </c>
      <c r="D310" s="177" t="s">
        <v>170</v>
      </c>
      <c r="E310" s="178">
        <v>2</v>
      </c>
      <c r="F310" s="195"/>
      <c r="G310" s="179">
        <f t="shared" si="28"/>
        <v>0</v>
      </c>
      <c r="H310" s="178">
        <v>0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194">
        <v>272</v>
      </c>
      <c r="B311" s="177" t="s">
        <v>621</v>
      </c>
      <c r="C311" s="177" t="s">
        <v>622</v>
      </c>
      <c r="D311" s="177" t="s">
        <v>170</v>
      </c>
      <c r="E311" s="178">
        <v>1</v>
      </c>
      <c r="F311" s="179"/>
      <c r="G311" s="179">
        <f t="shared" si="28"/>
        <v>0</v>
      </c>
      <c r="H311" s="178">
        <v>0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194">
        <v>273</v>
      </c>
      <c r="B312" s="177" t="s">
        <v>623</v>
      </c>
      <c r="C312" s="177" t="s">
        <v>624</v>
      </c>
      <c r="D312" s="177" t="s">
        <v>625</v>
      </c>
      <c r="E312" s="178">
        <v>10</v>
      </c>
      <c r="F312" s="195"/>
      <c r="G312" s="179">
        <f t="shared" si="28"/>
        <v>0</v>
      </c>
      <c r="H312" s="178">
        <v>0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28.5" customHeight="1">
      <c r="A313" s="172"/>
      <c r="B313" s="173" t="s">
        <v>626</v>
      </c>
      <c r="C313" s="173" t="s">
        <v>627</v>
      </c>
      <c r="D313" s="173"/>
      <c r="E313" s="174"/>
      <c r="F313" s="175"/>
      <c r="G313" s="175">
        <f>SUM(G314:G324)</f>
        <v>0</v>
      </c>
      <c r="H313" s="174">
        <v>0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194">
        <v>274</v>
      </c>
      <c r="B314" s="177" t="s">
        <v>628</v>
      </c>
      <c r="C314" s="205" t="s">
        <v>629</v>
      </c>
      <c r="D314" s="177" t="s">
        <v>170</v>
      </c>
      <c r="E314" s="199">
        <v>35</v>
      </c>
      <c r="F314" s="195"/>
      <c r="G314" s="179">
        <f t="shared" ref="G314:G324" si="29">E314*F314</f>
        <v>0</v>
      </c>
      <c r="H314" s="178">
        <v>0</v>
      </c>
      <c r="I314" s="4"/>
      <c r="J314" s="24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194">
        <v>275</v>
      </c>
      <c r="B315" s="177" t="s">
        <v>630</v>
      </c>
      <c r="C315" s="205" t="s">
        <v>631</v>
      </c>
      <c r="D315" s="177" t="s">
        <v>170</v>
      </c>
      <c r="E315" s="199">
        <v>12</v>
      </c>
      <c r="F315" s="195"/>
      <c r="G315" s="179">
        <f t="shared" si="29"/>
        <v>0</v>
      </c>
      <c r="H315" s="178">
        <v>0</v>
      </c>
      <c r="I315" s="4"/>
      <c r="J315" s="24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194">
        <v>276</v>
      </c>
      <c r="B316" s="177" t="s">
        <v>632</v>
      </c>
      <c r="C316" s="205" t="s">
        <v>633</v>
      </c>
      <c r="D316" s="177" t="s">
        <v>170</v>
      </c>
      <c r="E316" s="199">
        <v>6</v>
      </c>
      <c r="F316" s="195"/>
      <c r="G316" s="179">
        <f t="shared" si="29"/>
        <v>0</v>
      </c>
      <c r="H316" s="178">
        <v>0</v>
      </c>
      <c r="I316" s="4"/>
      <c r="J316" s="24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194">
        <v>277</v>
      </c>
      <c r="B317" s="177" t="s">
        <v>634</v>
      </c>
      <c r="C317" s="205" t="s">
        <v>635</v>
      </c>
      <c r="D317" s="177" t="s">
        <v>170</v>
      </c>
      <c r="E317" s="199">
        <v>12</v>
      </c>
      <c r="F317" s="195"/>
      <c r="G317" s="179">
        <f t="shared" si="29"/>
        <v>0</v>
      </c>
      <c r="H317" s="178">
        <v>0</v>
      </c>
      <c r="I317" s="4"/>
      <c r="J317" s="24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194">
        <v>278</v>
      </c>
      <c r="B318" s="177" t="s">
        <v>636</v>
      </c>
      <c r="C318" s="205" t="s">
        <v>637</v>
      </c>
      <c r="D318" s="177" t="s">
        <v>170</v>
      </c>
      <c r="E318" s="199">
        <v>3</v>
      </c>
      <c r="F318" s="195"/>
      <c r="G318" s="179">
        <f t="shared" si="29"/>
        <v>0</v>
      </c>
      <c r="H318" s="178">
        <v>0</v>
      </c>
      <c r="I318" s="4"/>
      <c r="J318" s="24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194">
        <v>279</v>
      </c>
      <c r="B319" s="177" t="s">
        <v>638</v>
      </c>
      <c r="C319" s="205" t="s">
        <v>639</v>
      </c>
      <c r="D319" s="177" t="s">
        <v>170</v>
      </c>
      <c r="E319" s="199">
        <v>12</v>
      </c>
      <c r="F319" s="195"/>
      <c r="G319" s="179">
        <f t="shared" si="29"/>
        <v>0</v>
      </c>
      <c r="H319" s="178">
        <v>0</v>
      </c>
      <c r="I319" s="4"/>
      <c r="J319" s="24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194">
        <v>280</v>
      </c>
      <c r="B320" s="177" t="s">
        <v>640</v>
      </c>
      <c r="C320" s="205" t="s">
        <v>641</v>
      </c>
      <c r="D320" s="177" t="s">
        <v>170</v>
      </c>
      <c r="E320" s="199">
        <v>0</v>
      </c>
      <c r="F320" s="195"/>
      <c r="G320" s="179">
        <f t="shared" si="29"/>
        <v>0</v>
      </c>
      <c r="H320" s="178">
        <v>0</v>
      </c>
      <c r="I320" s="4"/>
      <c r="J320" s="24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194">
        <v>281</v>
      </c>
      <c r="B321" s="177" t="s">
        <v>642</v>
      </c>
      <c r="C321" s="177" t="s">
        <v>643</v>
      </c>
      <c r="D321" s="177" t="s">
        <v>170</v>
      </c>
      <c r="E321" s="199">
        <v>35</v>
      </c>
      <c r="F321" s="195"/>
      <c r="G321" s="179">
        <f t="shared" si="29"/>
        <v>0</v>
      </c>
      <c r="H321" s="178">
        <v>0</v>
      </c>
      <c r="I321" s="4"/>
      <c r="J321" s="245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194">
        <v>282</v>
      </c>
      <c r="B322" s="177" t="s">
        <v>644</v>
      </c>
      <c r="C322" s="205" t="s">
        <v>645</v>
      </c>
      <c r="D322" s="177" t="s">
        <v>170</v>
      </c>
      <c r="E322" s="199">
        <v>6</v>
      </c>
      <c r="F322" s="195"/>
      <c r="G322" s="179">
        <f t="shared" si="29"/>
        <v>0</v>
      </c>
      <c r="H322" s="178">
        <v>0</v>
      </c>
      <c r="I322" s="4"/>
      <c r="J322" s="24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194">
        <v>283</v>
      </c>
      <c r="B323" s="177" t="s">
        <v>646</v>
      </c>
      <c r="C323" s="177" t="s">
        <v>647</v>
      </c>
      <c r="D323" s="177" t="s">
        <v>170</v>
      </c>
      <c r="E323" s="199">
        <v>10</v>
      </c>
      <c r="F323" s="195"/>
      <c r="G323" s="179">
        <f t="shared" si="29"/>
        <v>0</v>
      </c>
      <c r="H323" s="178">
        <v>0</v>
      </c>
      <c r="I323" s="4"/>
      <c r="J323" s="24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194">
        <v>284</v>
      </c>
      <c r="B324" s="177" t="s">
        <v>648</v>
      </c>
      <c r="C324" s="177" t="s">
        <v>649</v>
      </c>
      <c r="D324" s="177" t="s">
        <v>170</v>
      </c>
      <c r="E324" s="199">
        <v>4</v>
      </c>
      <c r="F324" s="195"/>
      <c r="G324" s="179">
        <f t="shared" si="29"/>
        <v>0</v>
      </c>
      <c r="H324" s="178">
        <v>0</v>
      </c>
      <c r="I324" s="4"/>
      <c r="J324" s="24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28.5" customHeight="1">
      <c r="A325" s="172"/>
      <c r="B325" s="173" t="s">
        <v>650</v>
      </c>
      <c r="C325" s="173" t="s">
        <v>651</v>
      </c>
      <c r="D325" s="173"/>
      <c r="E325" s="174"/>
      <c r="F325" s="175"/>
      <c r="G325" s="175">
        <f>SUM(G326:G336)</f>
        <v>0</v>
      </c>
      <c r="H325" s="174">
        <v>0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194">
        <v>285</v>
      </c>
      <c r="B326" s="177" t="s">
        <v>652</v>
      </c>
      <c r="C326" s="177" t="s">
        <v>653</v>
      </c>
      <c r="D326" s="177" t="s">
        <v>170</v>
      </c>
      <c r="E326" s="178">
        <v>3</v>
      </c>
      <c r="F326" s="179"/>
      <c r="G326" s="179">
        <f t="shared" ref="G326:G336" si="30">E326*F326</f>
        <v>0</v>
      </c>
      <c r="H326" s="178">
        <v>0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194">
        <v>286</v>
      </c>
      <c r="B327" s="177" t="s">
        <v>654</v>
      </c>
      <c r="C327" s="177" t="s">
        <v>655</v>
      </c>
      <c r="D327" s="177" t="s">
        <v>170</v>
      </c>
      <c r="E327" s="178">
        <v>33</v>
      </c>
      <c r="F327" s="179"/>
      <c r="G327" s="179">
        <f t="shared" si="30"/>
        <v>0</v>
      </c>
      <c r="H327" s="178">
        <v>0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194">
        <v>287</v>
      </c>
      <c r="B328" s="177" t="s">
        <v>656</v>
      </c>
      <c r="C328" s="177" t="s">
        <v>657</v>
      </c>
      <c r="D328" s="177" t="s">
        <v>170</v>
      </c>
      <c r="E328" s="178">
        <v>5</v>
      </c>
      <c r="F328" s="179"/>
      <c r="G328" s="179">
        <f t="shared" si="30"/>
        <v>0</v>
      </c>
      <c r="H328" s="178">
        <v>0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194">
        <v>288</v>
      </c>
      <c r="B329" s="177" t="s">
        <v>658</v>
      </c>
      <c r="C329" s="177" t="s">
        <v>659</v>
      </c>
      <c r="D329" s="177" t="s">
        <v>170</v>
      </c>
      <c r="E329" s="178">
        <v>17</v>
      </c>
      <c r="F329" s="179"/>
      <c r="G329" s="179">
        <f t="shared" si="30"/>
        <v>0</v>
      </c>
      <c r="H329" s="178">
        <v>0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194">
        <v>289</v>
      </c>
      <c r="B330" s="177" t="s">
        <v>660</v>
      </c>
      <c r="C330" s="177" t="s">
        <v>661</v>
      </c>
      <c r="D330" s="177" t="s">
        <v>170</v>
      </c>
      <c r="E330" s="178">
        <v>3</v>
      </c>
      <c r="F330" s="179"/>
      <c r="G330" s="179">
        <f t="shared" si="30"/>
        <v>0</v>
      </c>
      <c r="H330" s="178">
        <v>0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194">
        <v>290</v>
      </c>
      <c r="B331" s="177" t="s">
        <v>662</v>
      </c>
      <c r="C331" s="177" t="s">
        <v>663</v>
      </c>
      <c r="D331" s="177" t="s">
        <v>170</v>
      </c>
      <c r="E331" s="178">
        <v>4</v>
      </c>
      <c r="F331" s="179"/>
      <c r="G331" s="179">
        <f t="shared" si="30"/>
        <v>0</v>
      </c>
      <c r="H331" s="178">
        <v>0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194">
        <v>291</v>
      </c>
      <c r="B332" s="177" t="s">
        <v>664</v>
      </c>
      <c r="C332" s="177" t="s">
        <v>665</v>
      </c>
      <c r="D332" s="177" t="s">
        <v>170</v>
      </c>
      <c r="E332" s="178">
        <v>4</v>
      </c>
      <c r="F332" s="179"/>
      <c r="G332" s="179">
        <f t="shared" si="30"/>
        <v>0</v>
      </c>
      <c r="H332" s="178">
        <v>0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194">
        <v>292</v>
      </c>
      <c r="B333" s="177" t="s">
        <v>666</v>
      </c>
      <c r="C333" s="177" t="s">
        <v>667</v>
      </c>
      <c r="D333" s="177" t="s">
        <v>170</v>
      </c>
      <c r="E333" s="178">
        <v>8</v>
      </c>
      <c r="F333" s="179"/>
      <c r="G333" s="179">
        <f t="shared" si="30"/>
        <v>0</v>
      </c>
      <c r="H333" s="178">
        <v>0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194">
        <v>293</v>
      </c>
      <c r="B334" s="177" t="s">
        <v>668</v>
      </c>
      <c r="C334" s="177" t="s">
        <v>669</v>
      </c>
      <c r="D334" s="177" t="s">
        <v>170</v>
      </c>
      <c r="E334" s="178">
        <v>570</v>
      </c>
      <c r="F334" s="179"/>
      <c r="G334" s="179">
        <f t="shared" si="30"/>
        <v>0</v>
      </c>
      <c r="H334" s="178">
        <v>0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194">
        <v>294</v>
      </c>
      <c r="B335" s="177" t="s">
        <v>670</v>
      </c>
      <c r="C335" s="177" t="s">
        <v>671</v>
      </c>
      <c r="D335" s="177" t="s">
        <v>170</v>
      </c>
      <c r="E335" s="178">
        <v>70</v>
      </c>
      <c r="F335" s="179"/>
      <c r="G335" s="179">
        <f t="shared" si="30"/>
        <v>0</v>
      </c>
      <c r="H335" s="178">
        <v>0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194">
        <v>295</v>
      </c>
      <c r="B336" s="177" t="s">
        <v>672</v>
      </c>
      <c r="C336" s="177" t="s">
        <v>673</v>
      </c>
      <c r="D336" s="177" t="s">
        <v>170</v>
      </c>
      <c r="E336" s="178">
        <v>2</v>
      </c>
      <c r="F336" s="179"/>
      <c r="G336" s="179">
        <f t="shared" si="30"/>
        <v>0</v>
      </c>
      <c r="H336" s="178">
        <v>0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30.75" customHeight="1">
      <c r="A337" s="246"/>
      <c r="B337" s="247"/>
      <c r="C337" s="247" t="s">
        <v>674</v>
      </c>
      <c r="D337" s="247"/>
      <c r="E337" s="248"/>
      <c r="F337" s="249"/>
      <c r="G337" s="249">
        <f t="shared" ref="G337:H337" si="31">G208+G13</f>
        <v>0</v>
      </c>
      <c r="H337" s="249">
        <f t="shared" si="31"/>
        <v>150.56277318000002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250"/>
      <c r="B338" s="251"/>
      <c r="C338" s="251"/>
      <c r="D338" s="251"/>
      <c r="E338" s="252"/>
      <c r="F338" s="253"/>
      <c r="G338" s="253"/>
      <c r="H338" s="25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250"/>
      <c r="B339" s="251"/>
      <c r="C339" s="251"/>
      <c r="D339" s="251"/>
      <c r="E339" s="252"/>
      <c r="F339" s="253"/>
      <c r="G339" s="253"/>
      <c r="H339" s="25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250"/>
      <c r="B340" s="251"/>
      <c r="C340" s="251"/>
      <c r="D340" s="251"/>
      <c r="E340" s="252"/>
      <c r="F340" s="253"/>
      <c r="G340" s="253"/>
      <c r="H340" s="25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250"/>
      <c r="B341" s="251"/>
      <c r="C341" s="251"/>
      <c r="D341" s="251"/>
      <c r="E341" s="252"/>
      <c r="F341" s="253"/>
      <c r="G341" s="249"/>
      <c r="H341" s="24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250"/>
      <c r="B342" s="251"/>
      <c r="C342" s="251"/>
      <c r="D342" s="251"/>
      <c r="E342" s="252"/>
      <c r="F342" s="253"/>
      <c r="G342" s="253"/>
      <c r="H342" s="25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250"/>
      <c r="B343" s="251"/>
      <c r="C343" s="251"/>
      <c r="D343" s="251"/>
      <c r="E343" s="252"/>
      <c r="F343" s="253"/>
      <c r="G343" s="253"/>
      <c r="H343" s="25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250"/>
      <c r="B344" s="251"/>
      <c r="C344" s="251"/>
      <c r="D344" s="251"/>
      <c r="E344" s="252"/>
      <c r="F344" s="253"/>
      <c r="G344" s="253"/>
      <c r="H344" s="25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250"/>
      <c r="B345" s="251"/>
      <c r="C345" s="251"/>
      <c r="D345" s="251"/>
      <c r="E345" s="252"/>
      <c r="F345" s="253"/>
      <c r="G345" s="253"/>
      <c r="H345" s="25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250"/>
      <c r="B346" s="251"/>
      <c r="C346" s="251"/>
      <c r="D346" s="251"/>
      <c r="E346" s="252"/>
      <c r="F346" s="253"/>
      <c r="G346" s="253"/>
      <c r="H346" s="25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250"/>
      <c r="B347" s="251"/>
      <c r="C347" s="251"/>
      <c r="D347" s="251"/>
      <c r="E347" s="252"/>
      <c r="F347" s="253"/>
      <c r="G347" s="253"/>
      <c r="H347" s="25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250"/>
      <c r="B348" s="251"/>
      <c r="C348" s="251"/>
      <c r="D348" s="251"/>
      <c r="E348" s="252"/>
      <c r="F348" s="253"/>
      <c r="G348" s="253"/>
      <c r="H348" s="25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250"/>
      <c r="B349" s="251"/>
      <c r="C349" s="251"/>
      <c r="D349" s="251"/>
      <c r="E349" s="252"/>
      <c r="F349" s="253"/>
      <c r="G349" s="253"/>
      <c r="H349" s="25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250"/>
      <c r="B350" s="251"/>
      <c r="C350" s="251"/>
      <c r="D350" s="251"/>
      <c r="E350" s="252"/>
      <c r="F350" s="253"/>
      <c r="G350" s="253"/>
      <c r="H350" s="25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250"/>
      <c r="B351" s="251"/>
      <c r="C351" s="251"/>
      <c r="D351" s="251"/>
      <c r="E351" s="252"/>
      <c r="F351" s="253"/>
      <c r="G351" s="253"/>
      <c r="H351" s="25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250"/>
      <c r="B352" s="251"/>
      <c r="C352" s="251"/>
      <c r="D352" s="251"/>
      <c r="E352" s="252"/>
      <c r="F352" s="253"/>
      <c r="G352" s="253"/>
      <c r="H352" s="25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250"/>
      <c r="B353" s="251"/>
      <c r="C353" s="251"/>
      <c r="D353" s="251"/>
      <c r="E353" s="252"/>
      <c r="F353" s="253"/>
      <c r="G353" s="253"/>
      <c r="H353" s="25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250"/>
      <c r="B354" s="251"/>
      <c r="C354" s="251"/>
      <c r="D354" s="251"/>
      <c r="E354" s="252"/>
      <c r="F354" s="253"/>
      <c r="G354" s="253"/>
      <c r="H354" s="25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250"/>
      <c r="B355" s="251"/>
      <c r="C355" s="251"/>
      <c r="D355" s="251"/>
      <c r="E355" s="252"/>
      <c r="F355" s="253"/>
      <c r="G355" s="253"/>
      <c r="H355" s="25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250"/>
      <c r="B356" s="251"/>
      <c r="C356" s="251"/>
      <c r="D356" s="251"/>
      <c r="E356" s="252"/>
      <c r="F356" s="253"/>
      <c r="G356" s="253"/>
      <c r="H356" s="25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250"/>
      <c r="B357" s="251"/>
      <c r="C357" s="251"/>
      <c r="D357" s="251"/>
      <c r="E357" s="252"/>
      <c r="F357" s="253"/>
      <c r="G357" s="253"/>
      <c r="H357" s="25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250"/>
      <c r="B358" s="251"/>
      <c r="C358" s="251"/>
      <c r="D358" s="251"/>
      <c r="E358" s="252"/>
      <c r="F358" s="253"/>
      <c r="G358" s="253"/>
      <c r="H358" s="25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250"/>
      <c r="B359" s="251"/>
      <c r="C359" s="251"/>
      <c r="D359" s="251"/>
      <c r="E359" s="252"/>
      <c r="F359" s="253"/>
      <c r="G359" s="253"/>
      <c r="H359" s="25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250"/>
      <c r="B360" s="251"/>
      <c r="C360" s="251"/>
      <c r="D360" s="251"/>
      <c r="E360" s="252"/>
      <c r="F360" s="253"/>
      <c r="G360" s="253"/>
      <c r="H360" s="25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250"/>
      <c r="B361" s="251"/>
      <c r="C361" s="251"/>
      <c r="D361" s="251"/>
      <c r="E361" s="252"/>
      <c r="F361" s="253"/>
      <c r="G361" s="253"/>
      <c r="H361" s="25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250"/>
      <c r="B362" s="251"/>
      <c r="C362" s="251"/>
      <c r="D362" s="251"/>
      <c r="E362" s="252"/>
      <c r="F362" s="253"/>
      <c r="G362" s="253"/>
      <c r="H362" s="25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250"/>
      <c r="B363" s="251"/>
      <c r="C363" s="251"/>
      <c r="D363" s="251"/>
      <c r="E363" s="252"/>
      <c r="F363" s="253"/>
      <c r="G363" s="253"/>
      <c r="H363" s="25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250"/>
      <c r="B364" s="251"/>
      <c r="C364" s="251"/>
      <c r="D364" s="251"/>
      <c r="E364" s="252"/>
      <c r="F364" s="253"/>
      <c r="G364" s="253"/>
      <c r="H364" s="25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250"/>
      <c r="B365" s="251"/>
      <c r="C365" s="251"/>
      <c r="D365" s="251"/>
      <c r="E365" s="252"/>
      <c r="F365" s="253"/>
      <c r="G365" s="253"/>
      <c r="H365" s="25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250"/>
      <c r="B366" s="251"/>
      <c r="C366" s="251"/>
      <c r="D366" s="251"/>
      <c r="E366" s="252"/>
      <c r="F366" s="253"/>
      <c r="G366" s="253"/>
      <c r="H366" s="25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250"/>
      <c r="B367" s="251"/>
      <c r="C367" s="251"/>
      <c r="D367" s="251"/>
      <c r="E367" s="252"/>
      <c r="F367" s="253"/>
      <c r="G367" s="253"/>
      <c r="H367" s="25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250"/>
      <c r="B368" s="251"/>
      <c r="C368" s="251"/>
      <c r="D368" s="251"/>
      <c r="E368" s="252"/>
      <c r="F368" s="253"/>
      <c r="G368" s="253"/>
      <c r="H368" s="25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250"/>
      <c r="B369" s="251"/>
      <c r="C369" s="251"/>
      <c r="D369" s="251"/>
      <c r="E369" s="252"/>
      <c r="F369" s="253"/>
      <c r="G369" s="253"/>
      <c r="H369" s="25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250"/>
      <c r="B370" s="251"/>
      <c r="C370" s="251"/>
      <c r="D370" s="251"/>
      <c r="E370" s="252"/>
      <c r="F370" s="253"/>
      <c r="G370" s="253"/>
      <c r="H370" s="25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250"/>
      <c r="B371" s="251"/>
      <c r="C371" s="251"/>
      <c r="D371" s="251"/>
      <c r="E371" s="252"/>
      <c r="F371" s="253"/>
      <c r="G371" s="253"/>
      <c r="H371" s="25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250"/>
      <c r="B372" s="251"/>
      <c r="C372" s="251"/>
      <c r="D372" s="251"/>
      <c r="E372" s="252"/>
      <c r="F372" s="253"/>
      <c r="G372" s="253"/>
      <c r="H372" s="25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250"/>
      <c r="B373" s="251"/>
      <c r="C373" s="251"/>
      <c r="D373" s="251"/>
      <c r="E373" s="252"/>
      <c r="F373" s="253"/>
      <c r="G373" s="253"/>
      <c r="H373" s="25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250"/>
      <c r="B374" s="251"/>
      <c r="C374" s="251"/>
      <c r="D374" s="251"/>
      <c r="E374" s="252"/>
      <c r="F374" s="253"/>
      <c r="G374" s="253"/>
      <c r="H374" s="25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250"/>
      <c r="B375" s="251"/>
      <c r="C375" s="251"/>
      <c r="D375" s="251"/>
      <c r="E375" s="252"/>
      <c r="F375" s="253"/>
      <c r="G375" s="253"/>
      <c r="H375" s="25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250"/>
      <c r="B376" s="251"/>
      <c r="C376" s="251"/>
      <c r="D376" s="251"/>
      <c r="E376" s="252"/>
      <c r="F376" s="253"/>
      <c r="G376" s="253"/>
      <c r="H376" s="25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250"/>
      <c r="B377" s="251"/>
      <c r="C377" s="251"/>
      <c r="D377" s="251"/>
      <c r="E377" s="252"/>
      <c r="F377" s="253"/>
      <c r="G377" s="253"/>
      <c r="H377" s="25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250"/>
      <c r="B378" s="251"/>
      <c r="C378" s="251"/>
      <c r="D378" s="251"/>
      <c r="E378" s="252"/>
      <c r="F378" s="253"/>
      <c r="G378" s="253"/>
      <c r="H378" s="25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250"/>
      <c r="B379" s="251"/>
      <c r="C379" s="251"/>
      <c r="D379" s="251"/>
      <c r="E379" s="252"/>
      <c r="F379" s="253"/>
      <c r="G379" s="253"/>
      <c r="H379" s="25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250"/>
      <c r="B380" s="251"/>
      <c r="C380" s="251"/>
      <c r="D380" s="251"/>
      <c r="E380" s="252"/>
      <c r="F380" s="253"/>
      <c r="G380" s="253"/>
      <c r="H380" s="25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250"/>
      <c r="B381" s="251"/>
      <c r="C381" s="251"/>
      <c r="D381" s="251"/>
      <c r="E381" s="252"/>
      <c r="F381" s="253"/>
      <c r="G381" s="253"/>
      <c r="H381" s="25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250"/>
      <c r="B382" s="251"/>
      <c r="C382" s="251"/>
      <c r="D382" s="251"/>
      <c r="E382" s="252"/>
      <c r="F382" s="253"/>
      <c r="G382" s="253"/>
      <c r="H382" s="25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250"/>
      <c r="B383" s="251"/>
      <c r="C383" s="251"/>
      <c r="D383" s="251"/>
      <c r="E383" s="252"/>
      <c r="F383" s="253"/>
      <c r="G383" s="253"/>
      <c r="H383" s="25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250"/>
      <c r="B384" s="251"/>
      <c r="C384" s="251"/>
      <c r="D384" s="251"/>
      <c r="E384" s="252"/>
      <c r="F384" s="253"/>
      <c r="G384" s="253"/>
      <c r="H384" s="25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250"/>
      <c r="B385" s="251"/>
      <c r="C385" s="251"/>
      <c r="D385" s="251"/>
      <c r="E385" s="252"/>
      <c r="F385" s="253"/>
      <c r="G385" s="253"/>
      <c r="H385" s="25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250"/>
      <c r="B386" s="251"/>
      <c r="C386" s="251"/>
      <c r="D386" s="251"/>
      <c r="E386" s="252"/>
      <c r="F386" s="253"/>
      <c r="G386" s="253"/>
      <c r="H386" s="25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250"/>
      <c r="B387" s="251"/>
      <c r="C387" s="251"/>
      <c r="D387" s="251"/>
      <c r="E387" s="252"/>
      <c r="F387" s="253"/>
      <c r="G387" s="253"/>
      <c r="H387" s="25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250"/>
      <c r="B388" s="251"/>
      <c r="C388" s="251"/>
      <c r="D388" s="251"/>
      <c r="E388" s="252"/>
      <c r="F388" s="253"/>
      <c r="G388" s="253"/>
      <c r="H388" s="25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250"/>
      <c r="B389" s="251"/>
      <c r="C389" s="251"/>
      <c r="D389" s="251"/>
      <c r="E389" s="252"/>
      <c r="F389" s="253"/>
      <c r="G389" s="253"/>
      <c r="H389" s="25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250"/>
      <c r="B390" s="251"/>
      <c r="C390" s="251"/>
      <c r="D390" s="251"/>
      <c r="E390" s="252"/>
      <c r="F390" s="253"/>
      <c r="G390" s="253"/>
      <c r="H390" s="25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250"/>
      <c r="B391" s="251"/>
      <c r="C391" s="251"/>
      <c r="D391" s="251"/>
      <c r="E391" s="252"/>
      <c r="F391" s="253"/>
      <c r="G391" s="253"/>
      <c r="H391" s="25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250"/>
      <c r="B392" s="251"/>
      <c r="C392" s="251"/>
      <c r="D392" s="251"/>
      <c r="E392" s="252"/>
      <c r="F392" s="253"/>
      <c r="G392" s="253"/>
      <c r="H392" s="25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250"/>
      <c r="B393" s="251"/>
      <c r="C393" s="251"/>
      <c r="D393" s="251"/>
      <c r="E393" s="252"/>
      <c r="F393" s="253"/>
      <c r="G393" s="253"/>
      <c r="H393" s="25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250"/>
      <c r="B394" s="251"/>
      <c r="C394" s="251"/>
      <c r="D394" s="251"/>
      <c r="E394" s="252"/>
      <c r="F394" s="253"/>
      <c r="G394" s="253"/>
      <c r="H394" s="25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250"/>
      <c r="B395" s="251"/>
      <c r="C395" s="251"/>
      <c r="D395" s="251"/>
      <c r="E395" s="252"/>
      <c r="F395" s="253"/>
      <c r="G395" s="253"/>
      <c r="H395" s="25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250"/>
      <c r="B396" s="251"/>
      <c r="C396" s="251"/>
      <c r="D396" s="251"/>
      <c r="E396" s="252"/>
      <c r="F396" s="253"/>
      <c r="G396" s="253"/>
      <c r="H396" s="25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250"/>
      <c r="B397" s="251"/>
      <c r="C397" s="251"/>
      <c r="D397" s="251"/>
      <c r="E397" s="252"/>
      <c r="F397" s="253"/>
      <c r="G397" s="253"/>
      <c r="H397" s="25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250"/>
      <c r="B398" s="251"/>
      <c r="C398" s="251"/>
      <c r="D398" s="251"/>
      <c r="E398" s="252"/>
      <c r="F398" s="253"/>
      <c r="G398" s="253"/>
      <c r="H398" s="25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250"/>
      <c r="B399" s="251"/>
      <c r="C399" s="251"/>
      <c r="D399" s="251"/>
      <c r="E399" s="252"/>
      <c r="F399" s="253"/>
      <c r="G399" s="253"/>
      <c r="H399" s="25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250"/>
      <c r="B400" s="251"/>
      <c r="C400" s="251"/>
      <c r="D400" s="251"/>
      <c r="E400" s="252"/>
      <c r="F400" s="253"/>
      <c r="G400" s="253"/>
      <c r="H400" s="25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250"/>
      <c r="B401" s="251"/>
      <c r="C401" s="251"/>
      <c r="D401" s="251"/>
      <c r="E401" s="252"/>
      <c r="F401" s="253"/>
      <c r="G401" s="253"/>
      <c r="H401" s="25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250"/>
      <c r="B402" s="251"/>
      <c r="C402" s="251"/>
      <c r="D402" s="251"/>
      <c r="E402" s="252"/>
      <c r="F402" s="253"/>
      <c r="G402" s="253"/>
      <c r="H402" s="25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250"/>
      <c r="B403" s="251"/>
      <c r="C403" s="251"/>
      <c r="D403" s="251"/>
      <c r="E403" s="252"/>
      <c r="F403" s="253"/>
      <c r="G403" s="253"/>
      <c r="H403" s="25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250"/>
      <c r="B404" s="251"/>
      <c r="C404" s="251"/>
      <c r="D404" s="251"/>
      <c r="E404" s="252"/>
      <c r="F404" s="253"/>
      <c r="G404" s="253"/>
      <c r="H404" s="25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250"/>
      <c r="B405" s="251"/>
      <c r="C405" s="251"/>
      <c r="D405" s="251"/>
      <c r="E405" s="252"/>
      <c r="F405" s="253"/>
      <c r="G405" s="253"/>
      <c r="H405" s="25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250"/>
      <c r="B406" s="251"/>
      <c r="C406" s="251"/>
      <c r="D406" s="251"/>
      <c r="E406" s="252"/>
      <c r="F406" s="253"/>
      <c r="G406" s="253"/>
      <c r="H406" s="25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250"/>
      <c r="B407" s="251"/>
      <c r="C407" s="251"/>
      <c r="D407" s="251"/>
      <c r="E407" s="252"/>
      <c r="F407" s="253"/>
      <c r="G407" s="253"/>
      <c r="H407" s="25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250"/>
      <c r="B408" s="251"/>
      <c r="C408" s="251"/>
      <c r="D408" s="251"/>
      <c r="E408" s="252"/>
      <c r="F408" s="253"/>
      <c r="G408" s="253"/>
      <c r="H408" s="25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250"/>
      <c r="B409" s="251"/>
      <c r="C409" s="251"/>
      <c r="D409" s="251"/>
      <c r="E409" s="252"/>
      <c r="F409" s="253"/>
      <c r="G409" s="253"/>
      <c r="H409" s="25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250"/>
      <c r="B410" s="251"/>
      <c r="C410" s="251"/>
      <c r="D410" s="251"/>
      <c r="E410" s="252"/>
      <c r="F410" s="253"/>
      <c r="G410" s="253"/>
      <c r="H410" s="25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250"/>
      <c r="B411" s="251"/>
      <c r="C411" s="251"/>
      <c r="D411" s="251"/>
      <c r="E411" s="252"/>
      <c r="F411" s="253"/>
      <c r="G411" s="253"/>
      <c r="H411" s="25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250"/>
      <c r="B412" s="251"/>
      <c r="C412" s="251"/>
      <c r="D412" s="251"/>
      <c r="E412" s="252"/>
      <c r="F412" s="253"/>
      <c r="G412" s="253"/>
      <c r="H412" s="25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250"/>
      <c r="B413" s="251"/>
      <c r="C413" s="251"/>
      <c r="D413" s="251"/>
      <c r="E413" s="252"/>
      <c r="F413" s="253"/>
      <c r="G413" s="253"/>
      <c r="H413" s="25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250"/>
      <c r="B414" s="251"/>
      <c r="C414" s="251"/>
      <c r="D414" s="251"/>
      <c r="E414" s="252"/>
      <c r="F414" s="253"/>
      <c r="G414" s="253"/>
      <c r="H414" s="25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250"/>
      <c r="B415" s="251"/>
      <c r="C415" s="251"/>
      <c r="D415" s="251"/>
      <c r="E415" s="252"/>
      <c r="F415" s="253"/>
      <c r="G415" s="253"/>
      <c r="H415" s="25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250"/>
      <c r="B416" s="251"/>
      <c r="C416" s="251"/>
      <c r="D416" s="251"/>
      <c r="E416" s="252"/>
      <c r="F416" s="253"/>
      <c r="G416" s="253"/>
      <c r="H416" s="25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250"/>
      <c r="B417" s="251"/>
      <c r="C417" s="251"/>
      <c r="D417" s="251"/>
      <c r="E417" s="252"/>
      <c r="F417" s="253"/>
      <c r="G417" s="253"/>
      <c r="H417" s="25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250"/>
      <c r="B418" s="251"/>
      <c r="C418" s="251"/>
      <c r="D418" s="251"/>
      <c r="E418" s="252"/>
      <c r="F418" s="253"/>
      <c r="G418" s="253"/>
      <c r="H418" s="25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250"/>
      <c r="B419" s="251"/>
      <c r="C419" s="251"/>
      <c r="D419" s="251"/>
      <c r="E419" s="252"/>
      <c r="F419" s="253"/>
      <c r="G419" s="253"/>
      <c r="H419" s="25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250"/>
      <c r="B420" s="251"/>
      <c r="C420" s="251"/>
      <c r="D420" s="251"/>
      <c r="E420" s="252"/>
      <c r="F420" s="253"/>
      <c r="G420" s="253"/>
      <c r="H420" s="25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250"/>
      <c r="B421" s="251"/>
      <c r="C421" s="251"/>
      <c r="D421" s="251"/>
      <c r="E421" s="252"/>
      <c r="F421" s="253"/>
      <c r="G421" s="253"/>
      <c r="H421" s="25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250"/>
      <c r="B422" s="251"/>
      <c r="C422" s="251"/>
      <c r="D422" s="251"/>
      <c r="E422" s="252"/>
      <c r="F422" s="253"/>
      <c r="G422" s="253"/>
      <c r="H422" s="25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250"/>
      <c r="B423" s="251"/>
      <c r="C423" s="251"/>
      <c r="D423" s="251"/>
      <c r="E423" s="252"/>
      <c r="F423" s="253"/>
      <c r="G423" s="253"/>
      <c r="H423" s="25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250"/>
      <c r="B424" s="251"/>
      <c r="C424" s="251"/>
      <c r="D424" s="251"/>
      <c r="E424" s="252"/>
      <c r="F424" s="253"/>
      <c r="G424" s="253"/>
      <c r="H424" s="25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250"/>
      <c r="B425" s="251"/>
      <c r="C425" s="251"/>
      <c r="D425" s="251"/>
      <c r="E425" s="252"/>
      <c r="F425" s="253"/>
      <c r="G425" s="253"/>
      <c r="H425" s="25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250"/>
      <c r="B426" s="251"/>
      <c r="C426" s="251"/>
      <c r="D426" s="251"/>
      <c r="E426" s="252"/>
      <c r="F426" s="253"/>
      <c r="G426" s="253"/>
      <c r="H426" s="25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250"/>
      <c r="B427" s="251"/>
      <c r="C427" s="251"/>
      <c r="D427" s="251"/>
      <c r="E427" s="252"/>
      <c r="F427" s="253"/>
      <c r="G427" s="253"/>
      <c r="H427" s="25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250"/>
      <c r="B428" s="251"/>
      <c r="C428" s="251"/>
      <c r="D428" s="251"/>
      <c r="E428" s="252"/>
      <c r="F428" s="253"/>
      <c r="G428" s="253"/>
      <c r="H428" s="25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250"/>
      <c r="B429" s="251"/>
      <c r="C429" s="251"/>
      <c r="D429" s="251"/>
      <c r="E429" s="252"/>
      <c r="F429" s="253"/>
      <c r="G429" s="253"/>
      <c r="H429" s="25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250"/>
      <c r="B430" s="251"/>
      <c r="C430" s="251"/>
      <c r="D430" s="251"/>
      <c r="E430" s="252"/>
      <c r="F430" s="253"/>
      <c r="G430" s="253"/>
      <c r="H430" s="25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250"/>
      <c r="B431" s="251"/>
      <c r="C431" s="251"/>
      <c r="D431" s="251"/>
      <c r="E431" s="252"/>
      <c r="F431" s="253"/>
      <c r="G431" s="253"/>
      <c r="H431" s="25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250"/>
      <c r="B432" s="251"/>
      <c r="C432" s="251"/>
      <c r="D432" s="251"/>
      <c r="E432" s="252"/>
      <c r="F432" s="253"/>
      <c r="G432" s="253"/>
      <c r="H432" s="25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250"/>
      <c r="B433" s="251"/>
      <c r="C433" s="251"/>
      <c r="D433" s="251"/>
      <c r="E433" s="252"/>
      <c r="F433" s="253"/>
      <c r="G433" s="253"/>
      <c r="H433" s="25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250"/>
      <c r="B434" s="251"/>
      <c r="C434" s="251"/>
      <c r="D434" s="251"/>
      <c r="E434" s="252"/>
      <c r="F434" s="253"/>
      <c r="G434" s="253"/>
      <c r="H434" s="25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250"/>
      <c r="B435" s="251"/>
      <c r="C435" s="251"/>
      <c r="D435" s="251"/>
      <c r="E435" s="252"/>
      <c r="F435" s="253"/>
      <c r="G435" s="253"/>
      <c r="H435" s="25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250"/>
      <c r="B436" s="251"/>
      <c r="C436" s="251"/>
      <c r="D436" s="251"/>
      <c r="E436" s="252"/>
      <c r="F436" s="253"/>
      <c r="G436" s="253"/>
      <c r="H436" s="25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250"/>
      <c r="B437" s="251"/>
      <c r="C437" s="251"/>
      <c r="D437" s="251"/>
      <c r="E437" s="252"/>
      <c r="F437" s="253"/>
      <c r="G437" s="253"/>
      <c r="H437" s="25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250"/>
      <c r="B438" s="251"/>
      <c r="C438" s="251"/>
      <c r="D438" s="251"/>
      <c r="E438" s="252"/>
      <c r="F438" s="253"/>
      <c r="G438" s="253"/>
      <c r="H438" s="25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250"/>
      <c r="B439" s="251"/>
      <c r="C439" s="251"/>
      <c r="D439" s="251"/>
      <c r="E439" s="252"/>
      <c r="F439" s="253"/>
      <c r="G439" s="253"/>
      <c r="H439" s="25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250"/>
      <c r="B440" s="251"/>
      <c r="C440" s="251"/>
      <c r="D440" s="251"/>
      <c r="E440" s="252"/>
      <c r="F440" s="253"/>
      <c r="G440" s="253"/>
      <c r="H440" s="25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250"/>
      <c r="B441" s="251"/>
      <c r="C441" s="251"/>
      <c r="D441" s="251"/>
      <c r="E441" s="252"/>
      <c r="F441" s="253"/>
      <c r="G441" s="253"/>
      <c r="H441" s="25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250"/>
      <c r="B442" s="251"/>
      <c r="C442" s="251"/>
      <c r="D442" s="251"/>
      <c r="E442" s="252"/>
      <c r="F442" s="253"/>
      <c r="G442" s="253"/>
      <c r="H442" s="25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250"/>
      <c r="B443" s="251"/>
      <c r="C443" s="251"/>
      <c r="D443" s="251"/>
      <c r="E443" s="252"/>
      <c r="F443" s="253"/>
      <c r="G443" s="253"/>
      <c r="H443" s="25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250"/>
      <c r="B444" s="251"/>
      <c r="C444" s="251"/>
      <c r="D444" s="251"/>
      <c r="E444" s="252"/>
      <c r="F444" s="253"/>
      <c r="G444" s="253"/>
      <c r="H444" s="25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250"/>
      <c r="B445" s="251"/>
      <c r="C445" s="251"/>
      <c r="D445" s="251"/>
      <c r="E445" s="252"/>
      <c r="F445" s="253"/>
      <c r="G445" s="253"/>
      <c r="H445" s="25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250"/>
      <c r="B446" s="251"/>
      <c r="C446" s="251"/>
      <c r="D446" s="251"/>
      <c r="E446" s="252"/>
      <c r="F446" s="253"/>
      <c r="G446" s="253"/>
      <c r="H446" s="25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250"/>
      <c r="B447" s="251"/>
      <c r="C447" s="251"/>
      <c r="D447" s="251"/>
      <c r="E447" s="252"/>
      <c r="F447" s="253"/>
      <c r="G447" s="253"/>
      <c r="H447" s="25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250"/>
      <c r="B448" s="251"/>
      <c r="C448" s="251"/>
      <c r="D448" s="251"/>
      <c r="E448" s="252"/>
      <c r="F448" s="253"/>
      <c r="G448" s="253"/>
      <c r="H448" s="25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250"/>
      <c r="B449" s="251"/>
      <c r="C449" s="251"/>
      <c r="D449" s="251"/>
      <c r="E449" s="252"/>
      <c r="F449" s="253"/>
      <c r="G449" s="253"/>
      <c r="H449" s="25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250"/>
      <c r="B450" s="251"/>
      <c r="C450" s="251"/>
      <c r="D450" s="251"/>
      <c r="E450" s="252"/>
      <c r="F450" s="253"/>
      <c r="G450" s="253"/>
      <c r="H450" s="25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250"/>
      <c r="B451" s="251"/>
      <c r="C451" s="251"/>
      <c r="D451" s="251"/>
      <c r="E451" s="252"/>
      <c r="F451" s="253"/>
      <c r="G451" s="253"/>
      <c r="H451" s="25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250"/>
      <c r="B452" s="251"/>
      <c r="C452" s="251"/>
      <c r="D452" s="251"/>
      <c r="E452" s="252"/>
      <c r="F452" s="253"/>
      <c r="G452" s="253"/>
      <c r="H452" s="25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250"/>
      <c r="B453" s="251"/>
      <c r="C453" s="251"/>
      <c r="D453" s="251"/>
      <c r="E453" s="252"/>
      <c r="F453" s="253"/>
      <c r="G453" s="253"/>
      <c r="H453" s="25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250"/>
      <c r="B454" s="251"/>
      <c r="C454" s="251"/>
      <c r="D454" s="251"/>
      <c r="E454" s="252"/>
      <c r="F454" s="253"/>
      <c r="G454" s="253"/>
      <c r="H454" s="25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250"/>
      <c r="B455" s="251"/>
      <c r="C455" s="251"/>
      <c r="D455" s="251"/>
      <c r="E455" s="252"/>
      <c r="F455" s="253"/>
      <c r="G455" s="253"/>
      <c r="H455" s="25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250"/>
      <c r="B456" s="251"/>
      <c r="C456" s="251"/>
      <c r="D456" s="251"/>
      <c r="E456" s="252"/>
      <c r="F456" s="253"/>
      <c r="G456" s="253"/>
      <c r="H456" s="25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250"/>
      <c r="B457" s="251"/>
      <c r="C457" s="251"/>
      <c r="D457" s="251"/>
      <c r="E457" s="252"/>
      <c r="F457" s="253"/>
      <c r="G457" s="253"/>
      <c r="H457" s="25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250"/>
      <c r="B458" s="251"/>
      <c r="C458" s="251"/>
      <c r="D458" s="251"/>
      <c r="E458" s="252"/>
      <c r="F458" s="253"/>
      <c r="G458" s="253"/>
      <c r="H458" s="25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250"/>
      <c r="B459" s="251"/>
      <c r="C459" s="251"/>
      <c r="D459" s="251"/>
      <c r="E459" s="252"/>
      <c r="F459" s="253"/>
      <c r="G459" s="253"/>
      <c r="H459" s="25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250"/>
      <c r="B460" s="251"/>
      <c r="C460" s="251"/>
      <c r="D460" s="251"/>
      <c r="E460" s="252"/>
      <c r="F460" s="253"/>
      <c r="G460" s="253"/>
      <c r="H460" s="25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250"/>
      <c r="B461" s="251"/>
      <c r="C461" s="251"/>
      <c r="D461" s="251"/>
      <c r="E461" s="252"/>
      <c r="F461" s="253"/>
      <c r="G461" s="253"/>
      <c r="H461" s="25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250"/>
      <c r="B462" s="251"/>
      <c r="C462" s="251"/>
      <c r="D462" s="251"/>
      <c r="E462" s="252"/>
      <c r="F462" s="253"/>
      <c r="G462" s="253"/>
      <c r="H462" s="25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250"/>
      <c r="B463" s="251"/>
      <c r="C463" s="251"/>
      <c r="D463" s="251"/>
      <c r="E463" s="252"/>
      <c r="F463" s="253"/>
      <c r="G463" s="253"/>
      <c r="H463" s="25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250"/>
      <c r="B464" s="251"/>
      <c r="C464" s="251"/>
      <c r="D464" s="251"/>
      <c r="E464" s="252"/>
      <c r="F464" s="253"/>
      <c r="G464" s="253"/>
      <c r="H464" s="25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250"/>
      <c r="B465" s="251"/>
      <c r="C465" s="251"/>
      <c r="D465" s="251"/>
      <c r="E465" s="252"/>
      <c r="F465" s="253"/>
      <c r="G465" s="253"/>
      <c r="H465" s="25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250"/>
      <c r="B466" s="251"/>
      <c r="C466" s="251"/>
      <c r="D466" s="251"/>
      <c r="E466" s="252"/>
      <c r="F466" s="253"/>
      <c r="G466" s="253"/>
      <c r="H466" s="25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250"/>
      <c r="B467" s="251"/>
      <c r="C467" s="251"/>
      <c r="D467" s="251"/>
      <c r="E467" s="252"/>
      <c r="F467" s="253"/>
      <c r="G467" s="253"/>
      <c r="H467" s="25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250"/>
      <c r="B468" s="251"/>
      <c r="C468" s="251"/>
      <c r="D468" s="251"/>
      <c r="E468" s="252"/>
      <c r="F468" s="253"/>
      <c r="G468" s="253"/>
      <c r="H468" s="25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250"/>
      <c r="B469" s="251"/>
      <c r="C469" s="251"/>
      <c r="D469" s="251"/>
      <c r="E469" s="252"/>
      <c r="F469" s="253"/>
      <c r="G469" s="253"/>
      <c r="H469" s="25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250"/>
      <c r="B470" s="251"/>
      <c r="C470" s="251"/>
      <c r="D470" s="251"/>
      <c r="E470" s="252"/>
      <c r="F470" s="253"/>
      <c r="G470" s="253"/>
      <c r="H470" s="25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250"/>
      <c r="B471" s="251"/>
      <c r="C471" s="251"/>
      <c r="D471" s="251"/>
      <c r="E471" s="252"/>
      <c r="F471" s="253"/>
      <c r="G471" s="253"/>
      <c r="H471" s="25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250"/>
      <c r="B472" s="251"/>
      <c r="C472" s="251"/>
      <c r="D472" s="251"/>
      <c r="E472" s="252"/>
      <c r="F472" s="253"/>
      <c r="G472" s="253"/>
      <c r="H472" s="25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250"/>
      <c r="B473" s="251"/>
      <c r="C473" s="251"/>
      <c r="D473" s="251"/>
      <c r="E473" s="252"/>
      <c r="F473" s="253"/>
      <c r="G473" s="253"/>
      <c r="H473" s="25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250"/>
      <c r="B474" s="251"/>
      <c r="C474" s="251"/>
      <c r="D474" s="251"/>
      <c r="E474" s="252"/>
      <c r="F474" s="253"/>
      <c r="G474" s="253"/>
      <c r="H474" s="25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250"/>
      <c r="B475" s="251"/>
      <c r="C475" s="251"/>
      <c r="D475" s="251"/>
      <c r="E475" s="252"/>
      <c r="F475" s="253"/>
      <c r="G475" s="253"/>
      <c r="H475" s="25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250"/>
      <c r="B476" s="251"/>
      <c r="C476" s="251"/>
      <c r="D476" s="251"/>
      <c r="E476" s="252"/>
      <c r="F476" s="253"/>
      <c r="G476" s="253"/>
      <c r="H476" s="25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250"/>
      <c r="B477" s="251"/>
      <c r="C477" s="251"/>
      <c r="D477" s="251"/>
      <c r="E477" s="252"/>
      <c r="F477" s="253"/>
      <c r="G477" s="253"/>
      <c r="H477" s="25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250"/>
      <c r="B478" s="251"/>
      <c r="C478" s="251"/>
      <c r="D478" s="251"/>
      <c r="E478" s="252"/>
      <c r="F478" s="253"/>
      <c r="G478" s="253"/>
      <c r="H478" s="25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250"/>
      <c r="B479" s="251"/>
      <c r="C479" s="251"/>
      <c r="D479" s="251"/>
      <c r="E479" s="252"/>
      <c r="F479" s="253"/>
      <c r="G479" s="253"/>
      <c r="H479" s="25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250"/>
      <c r="B480" s="251"/>
      <c r="C480" s="251"/>
      <c r="D480" s="251"/>
      <c r="E480" s="252"/>
      <c r="F480" s="253"/>
      <c r="G480" s="253"/>
      <c r="H480" s="25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250"/>
      <c r="B481" s="251"/>
      <c r="C481" s="251"/>
      <c r="D481" s="251"/>
      <c r="E481" s="252"/>
      <c r="F481" s="253"/>
      <c r="G481" s="253"/>
      <c r="H481" s="25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250"/>
      <c r="B482" s="251"/>
      <c r="C482" s="251"/>
      <c r="D482" s="251"/>
      <c r="E482" s="252"/>
      <c r="F482" s="253"/>
      <c r="G482" s="253"/>
      <c r="H482" s="25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250"/>
      <c r="B483" s="251"/>
      <c r="C483" s="251"/>
      <c r="D483" s="251"/>
      <c r="E483" s="252"/>
      <c r="F483" s="253"/>
      <c r="G483" s="253"/>
      <c r="H483" s="25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250"/>
      <c r="B484" s="251"/>
      <c r="C484" s="251"/>
      <c r="D484" s="251"/>
      <c r="E484" s="252"/>
      <c r="F484" s="253"/>
      <c r="G484" s="253"/>
      <c r="H484" s="25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250"/>
      <c r="B485" s="251"/>
      <c r="C485" s="251"/>
      <c r="D485" s="251"/>
      <c r="E485" s="252"/>
      <c r="F485" s="253"/>
      <c r="G485" s="253"/>
      <c r="H485" s="25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250"/>
      <c r="B486" s="251"/>
      <c r="C486" s="251"/>
      <c r="D486" s="251"/>
      <c r="E486" s="252"/>
      <c r="F486" s="253"/>
      <c r="G486" s="253"/>
      <c r="H486" s="25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250"/>
      <c r="B487" s="251"/>
      <c r="C487" s="251"/>
      <c r="D487" s="251"/>
      <c r="E487" s="252"/>
      <c r="F487" s="253"/>
      <c r="G487" s="253"/>
      <c r="H487" s="25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250"/>
      <c r="B488" s="251"/>
      <c r="C488" s="251"/>
      <c r="D488" s="251"/>
      <c r="E488" s="252"/>
      <c r="F488" s="253"/>
      <c r="G488" s="253"/>
      <c r="H488" s="25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250"/>
      <c r="B489" s="251"/>
      <c r="C489" s="251"/>
      <c r="D489" s="251"/>
      <c r="E489" s="252"/>
      <c r="F489" s="253"/>
      <c r="G489" s="253"/>
      <c r="H489" s="25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250"/>
      <c r="B490" s="251"/>
      <c r="C490" s="251"/>
      <c r="D490" s="251"/>
      <c r="E490" s="252"/>
      <c r="F490" s="253"/>
      <c r="G490" s="253"/>
      <c r="H490" s="25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250"/>
      <c r="B491" s="251"/>
      <c r="C491" s="251"/>
      <c r="D491" s="251"/>
      <c r="E491" s="252"/>
      <c r="F491" s="253"/>
      <c r="G491" s="253"/>
      <c r="H491" s="25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250"/>
      <c r="B492" s="251"/>
      <c r="C492" s="251"/>
      <c r="D492" s="251"/>
      <c r="E492" s="252"/>
      <c r="F492" s="253"/>
      <c r="G492" s="253"/>
      <c r="H492" s="25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250"/>
      <c r="B493" s="251"/>
      <c r="C493" s="251"/>
      <c r="D493" s="251"/>
      <c r="E493" s="252"/>
      <c r="F493" s="253"/>
      <c r="G493" s="253"/>
      <c r="H493" s="25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250"/>
      <c r="B494" s="251"/>
      <c r="C494" s="251"/>
      <c r="D494" s="251"/>
      <c r="E494" s="252"/>
      <c r="F494" s="253"/>
      <c r="G494" s="253"/>
      <c r="H494" s="25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250"/>
      <c r="B495" s="251"/>
      <c r="C495" s="251"/>
      <c r="D495" s="251"/>
      <c r="E495" s="252"/>
      <c r="F495" s="253"/>
      <c r="G495" s="253"/>
      <c r="H495" s="25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250"/>
      <c r="B496" s="251"/>
      <c r="C496" s="251"/>
      <c r="D496" s="251"/>
      <c r="E496" s="252"/>
      <c r="F496" s="253"/>
      <c r="G496" s="253"/>
      <c r="H496" s="25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250"/>
      <c r="B497" s="251"/>
      <c r="C497" s="251"/>
      <c r="D497" s="251"/>
      <c r="E497" s="252"/>
      <c r="F497" s="253"/>
      <c r="G497" s="253"/>
      <c r="H497" s="25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250"/>
      <c r="B498" s="251"/>
      <c r="C498" s="251"/>
      <c r="D498" s="251"/>
      <c r="E498" s="252"/>
      <c r="F498" s="253"/>
      <c r="G498" s="253"/>
      <c r="H498" s="25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250"/>
      <c r="B499" s="251"/>
      <c r="C499" s="251"/>
      <c r="D499" s="251"/>
      <c r="E499" s="252"/>
      <c r="F499" s="253"/>
      <c r="G499" s="253"/>
      <c r="H499" s="25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250"/>
      <c r="B500" s="251"/>
      <c r="C500" s="251"/>
      <c r="D500" s="251"/>
      <c r="E500" s="252"/>
      <c r="F500" s="253"/>
      <c r="G500" s="253"/>
      <c r="H500" s="25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250"/>
      <c r="B501" s="251"/>
      <c r="C501" s="251"/>
      <c r="D501" s="251"/>
      <c r="E501" s="252"/>
      <c r="F501" s="253"/>
      <c r="G501" s="253"/>
      <c r="H501" s="25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250"/>
      <c r="B502" s="251"/>
      <c r="C502" s="251"/>
      <c r="D502" s="251"/>
      <c r="E502" s="252"/>
      <c r="F502" s="253"/>
      <c r="G502" s="253"/>
      <c r="H502" s="25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250"/>
      <c r="B503" s="251"/>
      <c r="C503" s="251"/>
      <c r="D503" s="251"/>
      <c r="E503" s="252"/>
      <c r="F503" s="253"/>
      <c r="G503" s="253"/>
      <c r="H503" s="25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250"/>
      <c r="B504" s="251"/>
      <c r="C504" s="251"/>
      <c r="D504" s="251"/>
      <c r="E504" s="252"/>
      <c r="F504" s="253"/>
      <c r="G504" s="253"/>
      <c r="H504" s="25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250"/>
      <c r="B505" s="251"/>
      <c r="C505" s="251"/>
      <c r="D505" s="251"/>
      <c r="E505" s="252"/>
      <c r="F505" s="253"/>
      <c r="G505" s="253"/>
      <c r="H505" s="25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250"/>
      <c r="B506" s="251"/>
      <c r="C506" s="251"/>
      <c r="D506" s="251"/>
      <c r="E506" s="252"/>
      <c r="F506" s="253"/>
      <c r="G506" s="253"/>
      <c r="H506" s="25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250"/>
      <c r="B507" s="251"/>
      <c r="C507" s="251"/>
      <c r="D507" s="251"/>
      <c r="E507" s="252"/>
      <c r="F507" s="253"/>
      <c r="G507" s="253"/>
      <c r="H507" s="25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250"/>
      <c r="B508" s="251"/>
      <c r="C508" s="251"/>
      <c r="D508" s="251"/>
      <c r="E508" s="252"/>
      <c r="F508" s="253"/>
      <c r="G508" s="253"/>
      <c r="H508" s="25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250"/>
      <c r="B509" s="251"/>
      <c r="C509" s="251"/>
      <c r="D509" s="251"/>
      <c r="E509" s="252"/>
      <c r="F509" s="253"/>
      <c r="G509" s="253"/>
      <c r="H509" s="25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250"/>
      <c r="B510" s="251"/>
      <c r="C510" s="251"/>
      <c r="D510" s="251"/>
      <c r="E510" s="252"/>
      <c r="F510" s="253"/>
      <c r="G510" s="253"/>
      <c r="H510" s="25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250"/>
      <c r="B511" s="251"/>
      <c r="C511" s="251"/>
      <c r="D511" s="251"/>
      <c r="E511" s="252"/>
      <c r="F511" s="253"/>
      <c r="G511" s="253"/>
      <c r="H511" s="25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250"/>
      <c r="B512" s="251"/>
      <c r="C512" s="251"/>
      <c r="D512" s="251"/>
      <c r="E512" s="252"/>
      <c r="F512" s="253"/>
      <c r="G512" s="253"/>
      <c r="H512" s="25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250"/>
      <c r="B513" s="251"/>
      <c r="C513" s="251"/>
      <c r="D513" s="251"/>
      <c r="E513" s="252"/>
      <c r="F513" s="253"/>
      <c r="G513" s="253"/>
      <c r="H513" s="25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250"/>
      <c r="B514" s="251"/>
      <c r="C514" s="251"/>
      <c r="D514" s="251"/>
      <c r="E514" s="252"/>
      <c r="F514" s="253"/>
      <c r="G514" s="253"/>
      <c r="H514" s="25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250"/>
      <c r="B515" s="251"/>
      <c r="C515" s="251"/>
      <c r="D515" s="251"/>
      <c r="E515" s="252"/>
      <c r="F515" s="253"/>
      <c r="G515" s="253"/>
      <c r="H515" s="25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250"/>
      <c r="B516" s="251"/>
      <c r="C516" s="251"/>
      <c r="D516" s="251"/>
      <c r="E516" s="252"/>
      <c r="F516" s="253"/>
      <c r="G516" s="253"/>
      <c r="H516" s="25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250"/>
      <c r="B517" s="251"/>
      <c r="C517" s="251"/>
      <c r="D517" s="251"/>
      <c r="E517" s="252"/>
      <c r="F517" s="253"/>
      <c r="G517" s="253"/>
      <c r="H517" s="25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250"/>
      <c r="B518" s="251"/>
      <c r="C518" s="251"/>
      <c r="D518" s="251"/>
      <c r="E518" s="252"/>
      <c r="F518" s="253"/>
      <c r="G518" s="253"/>
      <c r="H518" s="25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250"/>
      <c r="B519" s="251"/>
      <c r="C519" s="251"/>
      <c r="D519" s="251"/>
      <c r="E519" s="252"/>
      <c r="F519" s="253"/>
      <c r="G519" s="253"/>
      <c r="H519" s="25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250"/>
      <c r="B520" s="251"/>
      <c r="C520" s="251"/>
      <c r="D520" s="251"/>
      <c r="E520" s="252"/>
      <c r="F520" s="253"/>
      <c r="G520" s="253"/>
      <c r="H520" s="25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250"/>
      <c r="B521" s="251"/>
      <c r="C521" s="251"/>
      <c r="D521" s="251"/>
      <c r="E521" s="252"/>
      <c r="F521" s="253"/>
      <c r="G521" s="253"/>
      <c r="H521" s="25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250"/>
      <c r="B522" s="251"/>
      <c r="C522" s="251"/>
      <c r="D522" s="251"/>
      <c r="E522" s="252"/>
      <c r="F522" s="253"/>
      <c r="G522" s="253"/>
      <c r="H522" s="25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250"/>
      <c r="B523" s="251"/>
      <c r="C523" s="251"/>
      <c r="D523" s="251"/>
      <c r="E523" s="252"/>
      <c r="F523" s="253"/>
      <c r="G523" s="253"/>
      <c r="H523" s="25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250"/>
      <c r="B524" s="251"/>
      <c r="C524" s="251"/>
      <c r="D524" s="251"/>
      <c r="E524" s="252"/>
      <c r="F524" s="253"/>
      <c r="G524" s="253"/>
      <c r="H524" s="25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250"/>
      <c r="B525" s="251"/>
      <c r="C525" s="251"/>
      <c r="D525" s="251"/>
      <c r="E525" s="252"/>
      <c r="F525" s="253"/>
      <c r="G525" s="253"/>
      <c r="H525" s="25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250"/>
      <c r="B526" s="251"/>
      <c r="C526" s="251"/>
      <c r="D526" s="251"/>
      <c r="E526" s="252"/>
      <c r="F526" s="253"/>
      <c r="G526" s="253"/>
      <c r="H526" s="25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250"/>
      <c r="B527" s="251"/>
      <c r="C527" s="251"/>
      <c r="D527" s="251"/>
      <c r="E527" s="252"/>
      <c r="F527" s="253"/>
      <c r="G527" s="253"/>
      <c r="H527" s="25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250"/>
      <c r="B528" s="251"/>
      <c r="C528" s="251"/>
      <c r="D528" s="251"/>
      <c r="E528" s="252"/>
      <c r="F528" s="253"/>
      <c r="G528" s="253"/>
      <c r="H528" s="25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250"/>
      <c r="B529" s="251"/>
      <c r="C529" s="251"/>
      <c r="D529" s="251"/>
      <c r="E529" s="252"/>
      <c r="F529" s="253"/>
      <c r="G529" s="253"/>
      <c r="H529" s="25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250"/>
      <c r="B530" s="251"/>
      <c r="C530" s="251"/>
      <c r="D530" s="251"/>
      <c r="E530" s="252"/>
      <c r="F530" s="253"/>
      <c r="G530" s="253"/>
      <c r="H530" s="25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250"/>
      <c r="B531" s="251"/>
      <c r="C531" s="251"/>
      <c r="D531" s="251"/>
      <c r="E531" s="252"/>
      <c r="F531" s="253"/>
      <c r="G531" s="253"/>
      <c r="H531" s="25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250"/>
      <c r="B532" s="251"/>
      <c r="C532" s="251"/>
      <c r="D532" s="251"/>
      <c r="E532" s="252"/>
      <c r="F532" s="253"/>
      <c r="G532" s="253"/>
      <c r="H532" s="25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250"/>
      <c r="B533" s="251"/>
      <c r="C533" s="251"/>
      <c r="D533" s="251"/>
      <c r="E533" s="252"/>
      <c r="F533" s="253"/>
      <c r="G533" s="253"/>
      <c r="H533" s="25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250"/>
      <c r="B534" s="251"/>
      <c r="C534" s="251"/>
      <c r="D534" s="251"/>
      <c r="E534" s="252"/>
      <c r="F534" s="253"/>
      <c r="G534" s="253"/>
      <c r="H534" s="25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250"/>
      <c r="B535" s="251"/>
      <c r="C535" s="251"/>
      <c r="D535" s="251"/>
      <c r="E535" s="252"/>
      <c r="F535" s="253"/>
      <c r="G535" s="253"/>
      <c r="H535" s="25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250"/>
      <c r="B536" s="251"/>
      <c r="C536" s="251"/>
      <c r="D536" s="251"/>
      <c r="E536" s="252"/>
      <c r="F536" s="253"/>
      <c r="G536" s="253"/>
      <c r="H536" s="25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250"/>
      <c r="B537" s="251"/>
      <c r="C537" s="251"/>
      <c r="D537" s="251"/>
      <c r="E537" s="252"/>
      <c r="F537" s="253"/>
      <c r="G537" s="253"/>
      <c r="H537" s="25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250"/>
      <c r="B538" s="251"/>
      <c r="C538" s="251"/>
      <c r="D538" s="251"/>
      <c r="E538" s="252"/>
      <c r="F538" s="253"/>
      <c r="G538" s="253"/>
      <c r="H538" s="25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250"/>
      <c r="B539" s="251"/>
      <c r="C539" s="251"/>
      <c r="D539" s="251"/>
      <c r="E539" s="252"/>
      <c r="F539" s="253"/>
      <c r="G539" s="253"/>
      <c r="H539" s="25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250"/>
      <c r="B540" s="251"/>
      <c r="C540" s="251"/>
      <c r="D540" s="251"/>
      <c r="E540" s="252"/>
      <c r="F540" s="253"/>
      <c r="G540" s="253"/>
      <c r="H540" s="25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250"/>
      <c r="B541" s="251"/>
      <c r="C541" s="251"/>
      <c r="D541" s="251"/>
      <c r="E541" s="252"/>
      <c r="F541" s="253"/>
      <c r="G541" s="253"/>
      <c r="H541" s="25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250"/>
      <c r="B542" s="251"/>
      <c r="C542" s="251"/>
      <c r="D542" s="251"/>
      <c r="E542" s="252"/>
      <c r="F542" s="253"/>
      <c r="G542" s="253"/>
      <c r="H542" s="25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250"/>
      <c r="B543" s="251"/>
      <c r="C543" s="251"/>
      <c r="D543" s="251"/>
      <c r="E543" s="252"/>
      <c r="F543" s="253"/>
      <c r="G543" s="253"/>
      <c r="H543" s="25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250"/>
      <c r="B544" s="251"/>
      <c r="C544" s="251"/>
      <c r="D544" s="251"/>
      <c r="E544" s="252"/>
      <c r="F544" s="253"/>
      <c r="G544" s="253"/>
      <c r="H544" s="25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250"/>
      <c r="B545" s="251"/>
      <c r="C545" s="251"/>
      <c r="D545" s="251"/>
      <c r="E545" s="252"/>
      <c r="F545" s="253"/>
      <c r="G545" s="253"/>
      <c r="H545" s="25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250"/>
      <c r="B546" s="251"/>
      <c r="C546" s="251"/>
      <c r="D546" s="251"/>
      <c r="E546" s="252"/>
      <c r="F546" s="253"/>
      <c r="G546" s="253"/>
      <c r="H546" s="25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250"/>
      <c r="B547" s="251"/>
      <c r="C547" s="251"/>
      <c r="D547" s="251"/>
      <c r="E547" s="252"/>
      <c r="F547" s="253"/>
      <c r="G547" s="253"/>
      <c r="H547" s="25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250"/>
      <c r="B548" s="251"/>
      <c r="C548" s="251"/>
      <c r="D548" s="251"/>
      <c r="E548" s="252"/>
      <c r="F548" s="253"/>
      <c r="G548" s="253"/>
      <c r="H548" s="25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250"/>
      <c r="B549" s="251"/>
      <c r="C549" s="251"/>
      <c r="D549" s="251"/>
      <c r="E549" s="252"/>
      <c r="F549" s="253"/>
      <c r="G549" s="253"/>
      <c r="H549" s="25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250"/>
      <c r="B550" s="251"/>
      <c r="C550" s="251"/>
      <c r="D550" s="251"/>
      <c r="E550" s="252"/>
      <c r="F550" s="253"/>
      <c r="G550" s="253"/>
      <c r="H550" s="25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250"/>
      <c r="B551" s="251"/>
      <c r="C551" s="251"/>
      <c r="D551" s="251"/>
      <c r="E551" s="252"/>
      <c r="F551" s="253"/>
      <c r="G551" s="253"/>
      <c r="H551" s="25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250"/>
      <c r="B552" s="251"/>
      <c r="C552" s="251"/>
      <c r="D552" s="251"/>
      <c r="E552" s="252"/>
      <c r="F552" s="253"/>
      <c r="G552" s="253"/>
      <c r="H552" s="25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250"/>
      <c r="B553" s="251"/>
      <c r="C553" s="251"/>
      <c r="D553" s="251"/>
      <c r="E553" s="252"/>
      <c r="F553" s="253"/>
      <c r="G553" s="253"/>
      <c r="H553" s="25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250"/>
      <c r="B554" s="251"/>
      <c r="C554" s="251"/>
      <c r="D554" s="251"/>
      <c r="E554" s="252"/>
      <c r="F554" s="253"/>
      <c r="G554" s="253"/>
      <c r="H554" s="25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250"/>
      <c r="B555" s="251"/>
      <c r="C555" s="251"/>
      <c r="D555" s="251"/>
      <c r="E555" s="252"/>
      <c r="F555" s="253"/>
      <c r="G555" s="253"/>
      <c r="H555" s="25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250"/>
      <c r="B556" s="251"/>
      <c r="C556" s="251"/>
      <c r="D556" s="251"/>
      <c r="E556" s="252"/>
      <c r="F556" s="253"/>
      <c r="G556" s="253"/>
      <c r="H556" s="25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250"/>
      <c r="B557" s="251"/>
      <c r="C557" s="251"/>
      <c r="D557" s="251"/>
      <c r="E557" s="252"/>
      <c r="F557" s="253"/>
      <c r="G557" s="253"/>
      <c r="H557" s="25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250"/>
      <c r="B558" s="251"/>
      <c r="C558" s="251"/>
      <c r="D558" s="251"/>
      <c r="E558" s="252"/>
      <c r="F558" s="253"/>
      <c r="G558" s="253"/>
      <c r="H558" s="25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250"/>
      <c r="B559" s="251"/>
      <c r="C559" s="251"/>
      <c r="D559" s="251"/>
      <c r="E559" s="252"/>
      <c r="F559" s="253"/>
      <c r="G559" s="253"/>
      <c r="H559" s="25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250"/>
      <c r="B560" s="251"/>
      <c r="C560" s="251"/>
      <c r="D560" s="251"/>
      <c r="E560" s="252"/>
      <c r="F560" s="253"/>
      <c r="G560" s="253"/>
      <c r="H560" s="25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250"/>
      <c r="B561" s="251"/>
      <c r="C561" s="251"/>
      <c r="D561" s="251"/>
      <c r="E561" s="252"/>
      <c r="F561" s="253"/>
      <c r="G561" s="253"/>
      <c r="H561" s="25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250"/>
      <c r="B562" s="251"/>
      <c r="C562" s="251"/>
      <c r="D562" s="251"/>
      <c r="E562" s="252"/>
      <c r="F562" s="253"/>
      <c r="G562" s="253"/>
      <c r="H562" s="25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250"/>
      <c r="B563" s="251"/>
      <c r="C563" s="251"/>
      <c r="D563" s="251"/>
      <c r="E563" s="252"/>
      <c r="F563" s="253"/>
      <c r="G563" s="253"/>
      <c r="H563" s="25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250"/>
      <c r="B564" s="251"/>
      <c r="C564" s="251"/>
      <c r="D564" s="251"/>
      <c r="E564" s="252"/>
      <c r="F564" s="253"/>
      <c r="G564" s="253"/>
      <c r="H564" s="25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250"/>
      <c r="B565" s="251"/>
      <c r="C565" s="251"/>
      <c r="D565" s="251"/>
      <c r="E565" s="252"/>
      <c r="F565" s="253"/>
      <c r="G565" s="253"/>
      <c r="H565" s="25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250"/>
      <c r="B566" s="251"/>
      <c r="C566" s="251"/>
      <c r="D566" s="251"/>
      <c r="E566" s="252"/>
      <c r="F566" s="253"/>
      <c r="G566" s="253"/>
      <c r="H566" s="25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250"/>
      <c r="B567" s="251"/>
      <c r="C567" s="251"/>
      <c r="D567" s="251"/>
      <c r="E567" s="252"/>
      <c r="F567" s="253"/>
      <c r="G567" s="253"/>
      <c r="H567" s="25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250"/>
      <c r="B568" s="251"/>
      <c r="C568" s="251"/>
      <c r="D568" s="251"/>
      <c r="E568" s="252"/>
      <c r="F568" s="253"/>
      <c r="G568" s="253"/>
      <c r="H568" s="25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250"/>
      <c r="B569" s="251"/>
      <c r="C569" s="251"/>
      <c r="D569" s="251"/>
      <c r="E569" s="252"/>
      <c r="F569" s="253"/>
      <c r="G569" s="253"/>
      <c r="H569" s="25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50"/>
      <c r="B570" s="251"/>
      <c r="C570" s="251"/>
      <c r="D570" s="251"/>
      <c r="E570" s="252"/>
      <c r="F570" s="253"/>
      <c r="G570" s="253"/>
      <c r="H570" s="25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50"/>
      <c r="B571" s="251"/>
      <c r="C571" s="251"/>
      <c r="D571" s="251"/>
      <c r="E571" s="252"/>
      <c r="F571" s="253"/>
      <c r="G571" s="253"/>
      <c r="H571" s="25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50"/>
      <c r="B572" s="251"/>
      <c r="C572" s="251"/>
      <c r="D572" s="251"/>
      <c r="E572" s="252"/>
      <c r="F572" s="253"/>
      <c r="G572" s="253"/>
      <c r="H572" s="25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50"/>
      <c r="B573" s="251"/>
      <c r="C573" s="251"/>
      <c r="D573" s="251"/>
      <c r="E573" s="252"/>
      <c r="F573" s="253"/>
      <c r="G573" s="253"/>
      <c r="H573" s="25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50"/>
      <c r="B574" s="251"/>
      <c r="C574" s="251"/>
      <c r="D574" s="251"/>
      <c r="E574" s="252"/>
      <c r="F574" s="253"/>
      <c r="G574" s="253"/>
      <c r="H574" s="25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50"/>
      <c r="B575" s="251"/>
      <c r="C575" s="251"/>
      <c r="D575" s="251"/>
      <c r="E575" s="252"/>
      <c r="F575" s="253"/>
      <c r="G575" s="253"/>
      <c r="H575" s="25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50"/>
      <c r="B576" s="251"/>
      <c r="C576" s="251"/>
      <c r="D576" s="251"/>
      <c r="E576" s="252"/>
      <c r="F576" s="253"/>
      <c r="G576" s="253"/>
      <c r="H576" s="25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50"/>
      <c r="B577" s="251"/>
      <c r="C577" s="251"/>
      <c r="D577" s="251"/>
      <c r="E577" s="252"/>
      <c r="F577" s="253"/>
      <c r="G577" s="253"/>
      <c r="H577" s="25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50"/>
      <c r="B578" s="251"/>
      <c r="C578" s="251"/>
      <c r="D578" s="251"/>
      <c r="E578" s="252"/>
      <c r="F578" s="253"/>
      <c r="G578" s="253"/>
      <c r="H578" s="25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50"/>
      <c r="B579" s="251"/>
      <c r="C579" s="251"/>
      <c r="D579" s="251"/>
      <c r="E579" s="252"/>
      <c r="F579" s="253"/>
      <c r="G579" s="253"/>
      <c r="H579" s="25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50"/>
      <c r="B580" s="251"/>
      <c r="C580" s="251"/>
      <c r="D580" s="251"/>
      <c r="E580" s="252"/>
      <c r="F580" s="253"/>
      <c r="G580" s="253"/>
      <c r="H580" s="25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50"/>
      <c r="B581" s="251"/>
      <c r="C581" s="251"/>
      <c r="D581" s="251"/>
      <c r="E581" s="252"/>
      <c r="F581" s="253"/>
      <c r="G581" s="253"/>
      <c r="H581" s="25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50"/>
      <c r="B582" s="251"/>
      <c r="C582" s="251"/>
      <c r="D582" s="251"/>
      <c r="E582" s="252"/>
      <c r="F582" s="253"/>
      <c r="G582" s="253"/>
      <c r="H582" s="25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50"/>
      <c r="B583" s="251"/>
      <c r="C583" s="251"/>
      <c r="D583" s="251"/>
      <c r="E583" s="252"/>
      <c r="F583" s="253"/>
      <c r="G583" s="253"/>
      <c r="H583" s="25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50"/>
      <c r="B584" s="251"/>
      <c r="C584" s="251"/>
      <c r="D584" s="251"/>
      <c r="E584" s="252"/>
      <c r="F584" s="253"/>
      <c r="G584" s="253"/>
      <c r="H584" s="25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50"/>
      <c r="B585" s="251"/>
      <c r="C585" s="251"/>
      <c r="D585" s="251"/>
      <c r="E585" s="252"/>
      <c r="F585" s="253"/>
      <c r="G585" s="253"/>
      <c r="H585" s="25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50"/>
      <c r="B586" s="251"/>
      <c r="C586" s="251"/>
      <c r="D586" s="251"/>
      <c r="E586" s="252"/>
      <c r="F586" s="253"/>
      <c r="G586" s="253"/>
      <c r="H586" s="25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50"/>
      <c r="B587" s="251"/>
      <c r="C587" s="251"/>
      <c r="D587" s="251"/>
      <c r="E587" s="252"/>
      <c r="F587" s="253"/>
      <c r="G587" s="253"/>
      <c r="H587" s="25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50"/>
      <c r="B588" s="251"/>
      <c r="C588" s="251"/>
      <c r="D588" s="251"/>
      <c r="E588" s="252"/>
      <c r="F588" s="253"/>
      <c r="G588" s="253"/>
      <c r="H588" s="25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50"/>
      <c r="B589" s="251"/>
      <c r="C589" s="251"/>
      <c r="D589" s="251"/>
      <c r="E589" s="252"/>
      <c r="F589" s="253"/>
      <c r="G589" s="253"/>
      <c r="H589" s="25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50"/>
      <c r="B590" s="251"/>
      <c r="C590" s="251"/>
      <c r="D590" s="251"/>
      <c r="E590" s="252"/>
      <c r="F590" s="253"/>
      <c r="G590" s="253"/>
      <c r="H590" s="25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50"/>
      <c r="B591" s="251"/>
      <c r="C591" s="251"/>
      <c r="D591" s="251"/>
      <c r="E591" s="252"/>
      <c r="F591" s="253"/>
      <c r="G591" s="253"/>
      <c r="H591" s="25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50"/>
      <c r="B592" s="251"/>
      <c r="C592" s="251"/>
      <c r="D592" s="251"/>
      <c r="E592" s="252"/>
      <c r="F592" s="253"/>
      <c r="G592" s="253"/>
      <c r="H592" s="25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50"/>
      <c r="B593" s="251"/>
      <c r="C593" s="251"/>
      <c r="D593" s="251"/>
      <c r="E593" s="252"/>
      <c r="F593" s="253"/>
      <c r="G593" s="253"/>
      <c r="H593" s="25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50"/>
      <c r="B594" s="251"/>
      <c r="C594" s="251"/>
      <c r="D594" s="251"/>
      <c r="E594" s="252"/>
      <c r="F594" s="253"/>
      <c r="G594" s="253"/>
      <c r="H594" s="25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50"/>
      <c r="B595" s="251"/>
      <c r="C595" s="251"/>
      <c r="D595" s="251"/>
      <c r="E595" s="252"/>
      <c r="F595" s="253"/>
      <c r="G595" s="253"/>
      <c r="H595" s="25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50"/>
      <c r="B596" s="251"/>
      <c r="C596" s="251"/>
      <c r="D596" s="251"/>
      <c r="E596" s="252"/>
      <c r="F596" s="253"/>
      <c r="G596" s="253"/>
      <c r="H596" s="25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50"/>
      <c r="B597" s="251"/>
      <c r="C597" s="251"/>
      <c r="D597" s="251"/>
      <c r="E597" s="252"/>
      <c r="F597" s="253"/>
      <c r="G597" s="253"/>
      <c r="H597" s="25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50"/>
      <c r="B598" s="251"/>
      <c r="C598" s="251"/>
      <c r="D598" s="251"/>
      <c r="E598" s="252"/>
      <c r="F598" s="253"/>
      <c r="G598" s="253"/>
      <c r="H598" s="25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50"/>
      <c r="B599" s="251"/>
      <c r="C599" s="251"/>
      <c r="D599" s="251"/>
      <c r="E599" s="252"/>
      <c r="F599" s="253"/>
      <c r="G599" s="253"/>
      <c r="H599" s="25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50"/>
      <c r="B600" s="251"/>
      <c r="C600" s="251"/>
      <c r="D600" s="251"/>
      <c r="E600" s="252"/>
      <c r="F600" s="253"/>
      <c r="G600" s="253"/>
      <c r="H600" s="25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50"/>
      <c r="B601" s="251"/>
      <c r="C601" s="251"/>
      <c r="D601" s="251"/>
      <c r="E601" s="252"/>
      <c r="F601" s="253"/>
      <c r="G601" s="253"/>
      <c r="H601" s="25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50"/>
      <c r="B602" s="251"/>
      <c r="C602" s="251"/>
      <c r="D602" s="251"/>
      <c r="E602" s="252"/>
      <c r="F602" s="253"/>
      <c r="G602" s="253"/>
      <c r="H602" s="25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50"/>
      <c r="B603" s="251"/>
      <c r="C603" s="251"/>
      <c r="D603" s="251"/>
      <c r="E603" s="252"/>
      <c r="F603" s="253"/>
      <c r="G603" s="253"/>
      <c r="H603" s="25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50"/>
      <c r="B604" s="251"/>
      <c r="C604" s="251"/>
      <c r="D604" s="251"/>
      <c r="E604" s="252"/>
      <c r="F604" s="253"/>
      <c r="G604" s="253"/>
      <c r="H604" s="25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50"/>
      <c r="B605" s="251"/>
      <c r="C605" s="251"/>
      <c r="D605" s="251"/>
      <c r="E605" s="252"/>
      <c r="F605" s="253"/>
      <c r="G605" s="253"/>
      <c r="H605" s="25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50"/>
      <c r="B606" s="251"/>
      <c r="C606" s="251"/>
      <c r="D606" s="251"/>
      <c r="E606" s="252"/>
      <c r="F606" s="253"/>
      <c r="G606" s="253"/>
      <c r="H606" s="25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50"/>
      <c r="B607" s="251"/>
      <c r="C607" s="251"/>
      <c r="D607" s="251"/>
      <c r="E607" s="252"/>
      <c r="F607" s="253"/>
      <c r="G607" s="253"/>
      <c r="H607" s="25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50"/>
      <c r="B608" s="251"/>
      <c r="C608" s="251"/>
      <c r="D608" s="251"/>
      <c r="E608" s="252"/>
      <c r="F608" s="253"/>
      <c r="G608" s="253"/>
      <c r="H608" s="25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50"/>
      <c r="B609" s="251"/>
      <c r="C609" s="251"/>
      <c r="D609" s="251"/>
      <c r="E609" s="252"/>
      <c r="F609" s="253"/>
      <c r="G609" s="253"/>
      <c r="H609" s="25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50"/>
      <c r="B610" s="251"/>
      <c r="C610" s="251"/>
      <c r="D610" s="251"/>
      <c r="E610" s="252"/>
      <c r="F610" s="253"/>
      <c r="G610" s="253"/>
      <c r="H610" s="25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50"/>
      <c r="B611" s="251"/>
      <c r="C611" s="251"/>
      <c r="D611" s="251"/>
      <c r="E611" s="252"/>
      <c r="F611" s="253"/>
      <c r="G611" s="253"/>
      <c r="H611" s="25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50"/>
      <c r="B612" s="251"/>
      <c r="C612" s="251"/>
      <c r="D612" s="251"/>
      <c r="E612" s="252"/>
      <c r="F612" s="253"/>
      <c r="G612" s="253"/>
      <c r="H612" s="25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50"/>
      <c r="B613" s="251"/>
      <c r="C613" s="251"/>
      <c r="D613" s="251"/>
      <c r="E613" s="252"/>
      <c r="F613" s="253"/>
      <c r="G613" s="253"/>
      <c r="H613" s="25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50"/>
      <c r="B614" s="251"/>
      <c r="C614" s="251"/>
      <c r="D614" s="251"/>
      <c r="E614" s="252"/>
      <c r="F614" s="253"/>
      <c r="G614" s="253"/>
      <c r="H614" s="25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50"/>
      <c r="B615" s="251"/>
      <c r="C615" s="251"/>
      <c r="D615" s="251"/>
      <c r="E615" s="252"/>
      <c r="F615" s="253"/>
      <c r="G615" s="253"/>
      <c r="H615" s="25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50"/>
      <c r="B616" s="251"/>
      <c r="C616" s="251"/>
      <c r="D616" s="251"/>
      <c r="E616" s="252"/>
      <c r="F616" s="253"/>
      <c r="G616" s="253"/>
      <c r="H616" s="25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50"/>
      <c r="B617" s="251"/>
      <c r="C617" s="251"/>
      <c r="D617" s="251"/>
      <c r="E617" s="252"/>
      <c r="F617" s="253"/>
      <c r="G617" s="253"/>
      <c r="H617" s="25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50"/>
      <c r="B618" s="251"/>
      <c r="C618" s="251"/>
      <c r="D618" s="251"/>
      <c r="E618" s="252"/>
      <c r="F618" s="253"/>
      <c r="G618" s="253"/>
      <c r="H618" s="25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50"/>
      <c r="B619" s="251"/>
      <c r="C619" s="251"/>
      <c r="D619" s="251"/>
      <c r="E619" s="252"/>
      <c r="F619" s="253"/>
      <c r="G619" s="253"/>
      <c r="H619" s="25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50"/>
      <c r="B620" s="251"/>
      <c r="C620" s="251"/>
      <c r="D620" s="251"/>
      <c r="E620" s="252"/>
      <c r="F620" s="253"/>
      <c r="G620" s="253"/>
      <c r="H620" s="25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50"/>
      <c r="B621" s="251"/>
      <c r="C621" s="251"/>
      <c r="D621" s="251"/>
      <c r="E621" s="252"/>
      <c r="F621" s="253"/>
      <c r="G621" s="253"/>
      <c r="H621" s="25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50"/>
      <c r="B622" s="251"/>
      <c r="C622" s="251"/>
      <c r="D622" s="251"/>
      <c r="E622" s="252"/>
      <c r="F622" s="253"/>
      <c r="G622" s="253"/>
      <c r="H622" s="25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50"/>
      <c r="B623" s="251"/>
      <c r="C623" s="251"/>
      <c r="D623" s="251"/>
      <c r="E623" s="252"/>
      <c r="F623" s="253"/>
      <c r="G623" s="253"/>
      <c r="H623" s="25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50"/>
      <c r="B624" s="251"/>
      <c r="C624" s="251"/>
      <c r="D624" s="251"/>
      <c r="E624" s="252"/>
      <c r="F624" s="253"/>
      <c r="G624" s="253"/>
      <c r="H624" s="25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50"/>
      <c r="B625" s="251"/>
      <c r="C625" s="251"/>
      <c r="D625" s="251"/>
      <c r="E625" s="252"/>
      <c r="F625" s="253"/>
      <c r="G625" s="253"/>
      <c r="H625" s="25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50"/>
      <c r="B626" s="251"/>
      <c r="C626" s="251"/>
      <c r="D626" s="251"/>
      <c r="E626" s="252"/>
      <c r="F626" s="253"/>
      <c r="G626" s="253"/>
      <c r="H626" s="25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50"/>
      <c r="B627" s="251"/>
      <c r="C627" s="251"/>
      <c r="D627" s="251"/>
      <c r="E627" s="252"/>
      <c r="F627" s="253"/>
      <c r="G627" s="253"/>
      <c r="H627" s="25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50"/>
      <c r="B628" s="251"/>
      <c r="C628" s="251"/>
      <c r="D628" s="251"/>
      <c r="E628" s="252"/>
      <c r="F628" s="253"/>
      <c r="G628" s="253"/>
      <c r="H628" s="25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50"/>
      <c r="B629" s="251"/>
      <c r="C629" s="251"/>
      <c r="D629" s="251"/>
      <c r="E629" s="252"/>
      <c r="F629" s="253"/>
      <c r="G629" s="253"/>
      <c r="H629" s="25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50"/>
      <c r="B630" s="251"/>
      <c r="C630" s="251"/>
      <c r="D630" s="251"/>
      <c r="E630" s="252"/>
      <c r="F630" s="253"/>
      <c r="G630" s="253"/>
      <c r="H630" s="25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50"/>
      <c r="B631" s="251"/>
      <c r="C631" s="251"/>
      <c r="D631" s="251"/>
      <c r="E631" s="252"/>
      <c r="F631" s="253"/>
      <c r="G631" s="253"/>
      <c r="H631" s="25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50"/>
      <c r="B632" s="251"/>
      <c r="C632" s="251"/>
      <c r="D632" s="251"/>
      <c r="E632" s="252"/>
      <c r="F632" s="253"/>
      <c r="G632" s="253"/>
      <c r="H632" s="25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50"/>
      <c r="B633" s="251"/>
      <c r="C633" s="251"/>
      <c r="D633" s="251"/>
      <c r="E633" s="252"/>
      <c r="F633" s="253"/>
      <c r="G633" s="253"/>
      <c r="H633" s="25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50"/>
      <c r="B634" s="251"/>
      <c r="C634" s="251"/>
      <c r="D634" s="251"/>
      <c r="E634" s="252"/>
      <c r="F634" s="253"/>
      <c r="G634" s="253"/>
      <c r="H634" s="25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50"/>
      <c r="B635" s="251"/>
      <c r="C635" s="251"/>
      <c r="D635" s="251"/>
      <c r="E635" s="252"/>
      <c r="F635" s="253"/>
      <c r="G635" s="253"/>
      <c r="H635" s="25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50"/>
      <c r="B636" s="251"/>
      <c r="C636" s="251"/>
      <c r="D636" s="251"/>
      <c r="E636" s="252"/>
      <c r="F636" s="253"/>
      <c r="G636" s="253"/>
      <c r="H636" s="25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50"/>
      <c r="B637" s="251"/>
      <c r="C637" s="251"/>
      <c r="D637" s="251"/>
      <c r="E637" s="252"/>
      <c r="F637" s="253"/>
      <c r="G637" s="253"/>
      <c r="H637" s="25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50"/>
      <c r="B638" s="251"/>
      <c r="C638" s="251"/>
      <c r="D638" s="251"/>
      <c r="E638" s="252"/>
      <c r="F638" s="253"/>
      <c r="G638" s="253"/>
      <c r="H638" s="25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50"/>
      <c r="B639" s="251"/>
      <c r="C639" s="251"/>
      <c r="D639" s="251"/>
      <c r="E639" s="252"/>
      <c r="F639" s="253"/>
      <c r="G639" s="253"/>
      <c r="H639" s="25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50"/>
      <c r="B640" s="251"/>
      <c r="C640" s="251"/>
      <c r="D640" s="251"/>
      <c r="E640" s="252"/>
      <c r="F640" s="253"/>
      <c r="G640" s="253"/>
      <c r="H640" s="25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50"/>
      <c r="B641" s="251"/>
      <c r="C641" s="251"/>
      <c r="D641" s="251"/>
      <c r="E641" s="252"/>
      <c r="F641" s="253"/>
      <c r="G641" s="253"/>
      <c r="H641" s="25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50"/>
      <c r="B642" s="251"/>
      <c r="C642" s="251"/>
      <c r="D642" s="251"/>
      <c r="E642" s="252"/>
      <c r="F642" s="253"/>
      <c r="G642" s="253"/>
      <c r="H642" s="25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50"/>
      <c r="B643" s="251"/>
      <c r="C643" s="251"/>
      <c r="D643" s="251"/>
      <c r="E643" s="252"/>
      <c r="F643" s="253"/>
      <c r="G643" s="253"/>
      <c r="H643" s="25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50"/>
      <c r="B644" s="251"/>
      <c r="C644" s="251"/>
      <c r="D644" s="251"/>
      <c r="E644" s="252"/>
      <c r="F644" s="253"/>
      <c r="G644" s="253"/>
      <c r="H644" s="25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50"/>
      <c r="B645" s="251"/>
      <c r="C645" s="251"/>
      <c r="D645" s="251"/>
      <c r="E645" s="252"/>
      <c r="F645" s="253"/>
      <c r="G645" s="253"/>
      <c r="H645" s="25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50"/>
      <c r="B646" s="251"/>
      <c r="C646" s="251"/>
      <c r="D646" s="251"/>
      <c r="E646" s="252"/>
      <c r="F646" s="253"/>
      <c r="G646" s="253"/>
      <c r="H646" s="25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50"/>
      <c r="B647" s="251"/>
      <c r="C647" s="251"/>
      <c r="D647" s="251"/>
      <c r="E647" s="252"/>
      <c r="F647" s="253"/>
      <c r="G647" s="253"/>
      <c r="H647" s="25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50"/>
      <c r="B648" s="251"/>
      <c r="C648" s="251"/>
      <c r="D648" s="251"/>
      <c r="E648" s="252"/>
      <c r="F648" s="253"/>
      <c r="G648" s="253"/>
      <c r="H648" s="25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50"/>
      <c r="B649" s="251"/>
      <c r="C649" s="251"/>
      <c r="D649" s="251"/>
      <c r="E649" s="252"/>
      <c r="F649" s="253"/>
      <c r="G649" s="253"/>
      <c r="H649" s="25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50"/>
      <c r="B650" s="251"/>
      <c r="C650" s="251"/>
      <c r="D650" s="251"/>
      <c r="E650" s="252"/>
      <c r="F650" s="253"/>
      <c r="G650" s="253"/>
      <c r="H650" s="25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50"/>
      <c r="B651" s="251"/>
      <c r="C651" s="251"/>
      <c r="D651" s="251"/>
      <c r="E651" s="252"/>
      <c r="F651" s="253"/>
      <c r="G651" s="253"/>
      <c r="H651" s="25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50"/>
      <c r="B652" s="251"/>
      <c r="C652" s="251"/>
      <c r="D652" s="251"/>
      <c r="E652" s="252"/>
      <c r="F652" s="253"/>
      <c r="G652" s="253"/>
      <c r="H652" s="25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50"/>
      <c r="B653" s="251"/>
      <c r="C653" s="251"/>
      <c r="D653" s="251"/>
      <c r="E653" s="252"/>
      <c r="F653" s="253"/>
      <c r="G653" s="253"/>
      <c r="H653" s="25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50"/>
      <c r="B654" s="251"/>
      <c r="C654" s="251"/>
      <c r="D654" s="251"/>
      <c r="E654" s="252"/>
      <c r="F654" s="253"/>
      <c r="G654" s="253"/>
      <c r="H654" s="25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50"/>
      <c r="B655" s="251"/>
      <c r="C655" s="251"/>
      <c r="D655" s="251"/>
      <c r="E655" s="252"/>
      <c r="F655" s="253"/>
      <c r="G655" s="253"/>
      <c r="H655" s="25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50"/>
      <c r="B656" s="251"/>
      <c r="C656" s="251"/>
      <c r="D656" s="251"/>
      <c r="E656" s="252"/>
      <c r="F656" s="253"/>
      <c r="G656" s="253"/>
      <c r="H656" s="25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50"/>
      <c r="B657" s="251"/>
      <c r="C657" s="251"/>
      <c r="D657" s="251"/>
      <c r="E657" s="252"/>
      <c r="F657" s="253"/>
      <c r="G657" s="253"/>
      <c r="H657" s="25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50"/>
      <c r="B658" s="251"/>
      <c r="C658" s="251"/>
      <c r="D658" s="251"/>
      <c r="E658" s="252"/>
      <c r="F658" s="253"/>
      <c r="G658" s="253"/>
      <c r="H658" s="25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50"/>
      <c r="B659" s="251"/>
      <c r="C659" s="251"/>
      <c r="D659" s="251"/>
      <c r="E659" s="252"/>
      <c r="F659" s="253"/>
      <c r="G659" s="253"/>
      <c r="H659" s="25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50"/>
      <c r="B660" s="251"/>
      <c r="C660" s="251"/>
      <c r="D660" s="251"/>
      <c r="E660" s="252"/>
      <c r="F660" s="253"/>
      <c r="G660" s="253"/>
      <c r="H660" s="25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50"/>
      <c r="B661" s="251"/>
      <c r="C661" s="251"/>
      <c r="D661" s="251"/>
      <c r="E661" s="252"/>
      <c r="F661" s="253"/>
      <c r="G661" s="253"/>
      <c r="H661" s="25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50"/>
      <c r="B662" s="251"/>
      <c r="C662" s="251"/>
      <c r="D662" s="251"/>
      <c r="E662" s="252"/>
      <c r="F662" s="253"/>
      <c r="G662" s="253"/>
      <c r="H662" s="25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50"/>
      <c r="B663" s="251"/>
      <c r="C663" s="251"/>
      <c r="D663" s="251"/>
      <c r="E663" s="252"/>
      <c r="F663" s="253"/>
      <c r="G663" s="253"/>
      <c r="H663" s="25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50"/>
      <c r="B664" s="251"/>
      <c r="C664" s="251"/>
      <c r="D664" s="251"/>
      <c r="E664" s="252"/>
      <c r="F664" s="253"/>
      <c r="G664" s="253"/>
      <c r="H664" s="25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50"/>
      <c r="B665" s="251"/>
      <c r="C665" s="251"/>
      <c r="D665" s="251"/>
      <c r="E665" s="252"/>
      <c r="F665" s="253"/>
      <c r="G665" s="253"/>
      <c r="H665" s="25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50"/>
      <c r="B666" s="251"/>
      <c r="C666" s="251"/>
      <c r="D666" s="251"/>
      <c r="E666" s="252"/>
      <c r="F666" s="253"/>
      <c r="G666" s="253"/>
      <c r="H666" s="25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50"/>
      <c r="B667" s="251"/>
      <c r="C667" s="251"/>
      <c r="D667" s="251"/>
      <c r="E667" s="252"/>
      <c r="F667" s="253"/>
      <c r="G667" s="253"/>
      <c r="H667" s="25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50"/>
      <c r="B668" s="251"/>
      <c r="C668" s="251"/>
      <c r="D668" s="251"/>
      <c r="E668" s="252"/>
      <c r="F668" s="253"/>
      <c r="G668" s="253"/>
      <c r="H668" s="25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50"/>
      <c r="B669" s="251"/>
      <c r="C669" s="251"/>
      <c r="D669" s="251"/>
      <c r="E669" s="252"/>
      <c r="F669" s="253"/>
      <c r="G669" s="253"/>
      <c r="H669" s="25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50"/>
      <c r="B670" s="251"/>
      <c r="C670" s="251"/>
      <c r="D670" s="251"/>
      <c r="E670" s="252"/>
      <c r="F670" s="253"/>
      <c r="G670" s="253"/>
      <c r="H670" s="25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50"/>
      <c r="B671" s="251"/>
      <c r="C671" s="251"/>
      <c r="D671" s="251"/>
      <c r="E671" s="252"/>
      <c r="F671" s="253"/>
      <c r="G671" s="253"/>
      <c r="H671" s="25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50"/>
      <c r="B672" s="251"/>
      <c r="C672" s="251"/>
      <c r="D672" s="251"/>
      <c r="E672" s="252"/>
      <c r="F672" s="253"/>
      <c r="G672" s="253"/>
      <c r="H672" s="25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50"/>
      <c r="B673" s="251"/>
      <c r="C673" s="251"/>
      <c r="D673" s="251"/>
      <c r="E673" s="252"/>
      <c r="F673" s="253"/>
      <c r="G673" s="253"/>
      <c r="H673" s="25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50"/>
      <c r="B674" s="251"/>
      <c r="C674" s="251"/>
      <c r="D674" s="251"/>
      <c r="E674" s="252"/>
      <c r="F674" s="253"/>
      <c r="G674" s="253"/>
      <c r="H674" s="25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50"/>
      <c r="B675" s="251"/>
      <c r="C675" s="251"/>
      <c r="D675" s="251"/>
      <c r="E675" s="252"/>
      <c r="F675" s="253"/>
      <c r="G675" s="253"/>
      <c r="H675" s="25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50"/>
      <c r="B676" s="251"/>
      <c r="C676" s="251"/>
      <c r="D676" s="251"/>
      <c r="E676" s="252"/>
      <c r="F676" s="253"/>
      <c r="G676" s="253"/>
      <c r="H676" s="25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50"/>
      <c r="B677" s="251"/>
      <c r="C677" s="251"/>
      <c r="D677" s="251"/>
      <c r="E677" s="252"/>
      <c r="F677" s="253"/>
      <c r="G677" s="253"/>
      <c r="H677" s="25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50"/>
      <c r="B678" s="251"/>
      <c r="C678" s="251"/>
      <c r="D678" s="251"/>
      <c r="E678" s="252"/>
      <c r="F678" s="253"/>
      <c r="G678" s="253"/>
      <c r="H678" s="25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50"/>
      <c r="B679" s="251"/>
      <c r="C679" s="251"/>
      <c r="D679" s="251"/>
      <c r="E679" s="252"/>
      <c r="F679" s="253"/>
      <c r="G679" s="253"/>
      <c r="H679" s="25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50"/>
      <c r="B680" s="251"/>
      <c r="C680" s="251"/>
      <c r="D680" s="251"/>
      <c r="E680" s="252"/>
      <c r="F680" s="253"/>
      <c r="G680" s="253"/>
      <c r="H680" s="25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50"/>
      <c r="B681" s="251"/>
      <c r="C681" s="251"/>
      <c r="D681" s="251"/>
      <c r="E681" s="252"/>
      <c r="F681" s="253"/>
      <c r="G681" s="253"/>
      <c r="H681" s="25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50"/>
      <c r="B682" s="251"/>
      <c r="C682" s="251"/>
      <c r="D682" s="251"/>
      <c r="E682" s="252"/>
      <c r="F682" s="253"/>
      <c r="G682" s="253"/>
      <c r="H682" s="25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50"/>
      <c r="B683" s="251"/>
      <c r="C683" s="251"/>
      <c r="D683" s="251"/>
      <c r="E683" s="252"/>
      <c r="F683" s="253"/>
      <c r="G683" s="253"/>
      <c r="H683" s="25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50"/>
      <c r="B684" s="251"/>
      <c r="C684" s="251"/>
      <c r="D684" s="251"/>
      <c r="E684" s="252"/>
      <c r="F684" s="253"/>
      <c r="G684" s="253"/>
      <c r="H684" s="25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50"/>
      <c r="B685" s="251"/>
      <c r="C685" s="251"/>
      <c r="D685" s="251"/>
      <c r="E685" s="252"/>
      <c r="F685" s="253"/>
      <c r="G685" s="253"/>
      <c r="H685" s="25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50"/>
      <c r="B686" s="251"/>
      <c r="C686" s="251"/>
      <c r="D686" s="251"/>
      <c r="E686" s="252"/>
      <c r="F686" s="253"/>
      <c r="G686" s="253"/>
      <c r="H686" s="25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50"/>
      <c r="B687" s="251"/>
      <c r="C687" s="251"/>
      <c r="D687" s="251"/>
      <c r="E687" s="252"/>
      <c r="F687" s="253"/>
      <c r="G687" s="253"/>
      <c r="H687" s="25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50"/>
      <c r="B688" s="251"/>
      <c r="C688" s="251"/>
      <c r="D688" s="251"/>
      <c r="E688" s="252"/>
      <c r="F688" s="253"/>
      <c r="G688" s="253"/>
      <c r="H688" s="25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50"/>
      <c r="B689" s="251"/>
      <c r="C689" s="251"/>
      <c r="D689" s="251"/>
      <c r="E689" s="252"/>
      <c r="F689" s="253"/>
      <c r="G689" s="253"/>
      <c r="H689" s="25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50"/>
      <c r="B690" s="251"/>
      <c r="C690" s="251"/>
      <c r="D690" s="251"/>
      <c r="E690" s="252"/>
      <c r="F690" s="253"/>
      <c r="G690" s="253"/>
      <c r="H690" s="25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50"/>
      <c r="B691" s="251"/>
      <c r="C691" s="251"/>
      <c r="D691" s="251"/>
      <c r="E691" s="252"/>
      <c r="F691" s="253"/>
      <c r="G691" s="253"/>
      <c r="H691" s="25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50"/>
      <c r="B692" s="251"/>
      <c r="C692" s="251"/>
      <c r="D692" s="251"/>
      <c r="E692" s="252"/>
      <c r="F692" s="253"/>
      <c r="G692" s="253"/>
      <c r="H692" s="25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50"/>
      <c r="B693" s="251"/>
      <c r="C693" s="251"/>
      <c r="D693" s="251"/>
      <c r="E693" s="252"/>
      <c r="F693" s="253"/>
      <c r="G693" s="253"/>
      <c r="H693" s="25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50"/>
      <c r="B694" s="251"/>
      <c r="C694" s="251"/>
      <c r="D694" s="251"/>
      <c r="E694" s="252"/>
      <c r="F694" s="253"/>
      <c r="G694" s="253"/>
      <c r="H694" s="25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50"/>
      <c r="B695" s="251"/>
      <c r="C695" s="251"/>
      <c r="D695" s="251"/>
      <c r="E695" s="252"/>
      <c r="F695" s="253"/>
      <c r="G695" s="253"/>
      <c r="H695" s="25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50"/>
      <c r="B696" s="251"/>
      <c r="C696" s="251"/>
      <c r="D696" s="251"/>
      <c r="E696" s="252"/>
      <c r="F696" s="253"/>
      <c r="G696" s="253"/>
      <c r="H696" s="25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50"/>
      <c r="B697" s="251"/>
      <c r="C697" s="251"/>
      <c r="D697" s="251"/>
      <c r="E697" s="252"/>
      <c r="F697" s="253"/>
      <c r="G697" s="253"/>
      <c r="H697" s="25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50"/>
      <c r="B698" s="251"/>
      <c r="C698" s="251"/>
      <c r="D698" s="251"/>
      <c r="E698" s="252"/>
      <c r="F698" s="253"/>
      <c r="G698" s="253"/>
      <c r="H698" s="25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50"/>
      <c r="B699" s="251"/>
      <c r="C699" s="251"/>
      <c r="D699" s="251"/>
      <c r="E699" s="252"/>
      <c r="F699" s="253"/>
      <c r="G699" s="253"/>
      <c r="H699" s="25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50"/>
      <c r="B700" s="251"/>
      <c r="C700" s="251"/>
      <c r="D700" s="251"/>
      <c r="E700" s="252"/>
      <c r="F700" s="253"/>
      <c r="G700" s="253"/>
      <c r="H700" s="25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50"/>
      <c r="B701" s="251"/>
      <c r="C701" s="251"/>
      <c r="D701" s="251"/>
      <c r="E701" s="252"/>
      <c r="F701" s="253"/>
      <c r="G701" s="253"/>
      <c r="H701" s="25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50"/>
      <c r="B702" s="251"/>
      <c r="C702" s="251"/>
      <c r="D702" s="251"/>
      <c r="E702" s="252"/>
      <c r="F702" s="253"/>
      <c r="G702" s="253"/>
      <c r="H702" s="25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50"/>
      <c r="B703" s="251"/>
      <c r="C703" s="251"/>
      <c r="D703" s="251"/>
      <c r="E703" s="252"/>
      <c r="F703" s="253"/>
      <c r="G703" s="253"/>
      <c r="H703" s="25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50"/>
      <c r="B704" s="251"/>
      <c r="C704" s="251"/>
      <c r="D704" s="251"/>
      <c r="E704" s="252"/>
      <c r="F704" s="253"/>
      <c r="G704" s="253"/>
      <c r="H704" s="25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50"/>
      <c r="B705" s="251"/>
      <c r="C705" s="251"/>
      <c r="D705" s="251"/>
      <c r="E705" s="252"/>
      <c r="F705" s="253"/>
      <c r="G705" s="253"/>
      <c r="H705" s="25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50"/>
      <c r="B706" s="251"/>
      <c r="C706" s="251"/>
      <c r="D706" s="251"/>
      <c r="E706" s="252"/>
      <c r="F706" s="253"/>
      <c r="G706" s="253"/>
      <c r="H706" s="25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50"/>
      <c r="B707" s="251"/>
      <c r="C707" s="251"/>
      <c r="D707" s="251"/>
      <c r="E707" s="252"/>
      <c r="F707" s="253"/>
      <c r="G707" s="253"/>
      <c r="H707" s="25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50"/>
      <c r="B708" s="251"/>
      <c r="C708" s="251"/>
      <c r="D708" s="251"/>
      <c r="E708" s="252"/>
      <c r="F708" s="253"/>
      <c r="G708" s="253"/>
      <c r="H708" s="25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50"/>
      <c r="B709" s="251"/>
      <c r="C709" s="251"/>
      <c r="D709" s="251"/>
      <c r="E709" s="252"/>
      <c r="F709" s="253"/>
      <c r="G709" s="253"/>
      <c r="H709" s="25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50"/>
      <c r="B710" s="251"/>
      <c r="C710" s="251"/>
      <c r="D710" s="251"/>
      <c r="E710" s="252"/>
      <c r="F710" s="253"/>
      <c r="G710" s="253"/>
      <c r="H710" s="25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50"/>
      <c r="B711" s="251"/>
      <c r="C711" s="251"/>
      <c r="D711" s="251"/>
      <c r="E711" s="252"/>
      <c r="F711" s="253"/>
      <c r="G711" s="253"/>
      <c r="H711" s="25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50"/>
      <c r="B712" s="251"/>
      <c r="C712" s="251"/>
      <c r="D712" s="251"/>
      <c r="E712" s="252"/>
      <c r="F712" s="253"/>
      <c r="G712" s="253"/>
      <c r="H712" s="25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50"/>
      <c r="B713" s="251"/>
      <c r="C713" s="251"/>
      <c r="D713" s="251"/>
      <c r="E713" s="252"/>
      <c r="F713" s="253"/>
      <c r="G713" s="253"/>
      <c r="H713" s="25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50"/>
      <c r="B714" s="251"/>
      <c r="C714" s="251"/>
      <c r="D714" s="251"/>
      <c r="E714" s="252"/>
      <c r="F714" s="253"/>
      <c r="G714" s="253"/>
      <c r="H714" s="25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50"/>
      <c r="B715" s="251"/>
      <c r="C715" s="251"/>
      <c r="D715" s="251"/>
      <c r="E715" s="252"/>
      <c r="F715" s="253"/>
      <c r="G715" s="253"/>
      <c r="H715" s="25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50"/>
      <c r="B716" s="251"/>
      <c r="C716" s="251"/>
      <c r="D716" s="251"/>
      <c r="E716" s="252"/>
      <c r="F716" s="253"/>
      <c r="G716" s="253"/>
      <c r="H716" s="25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50"/>
      <c r="B717" s="251"/>
      <c r="C717" s="251"/>
      <c r="D717" s="251"/>
      <c r="E717" s="252"/>
      <c r="F717" s="253"/>
      <c r="G717" s="253"/>
      <c r="H717" s="25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50"/>
      <c r="B718" s="251"/>
      <c r="C718" s="251"/>
      <c r="D718" s="251"/>
      <c r="E718" s="252"/>
      <c r="F718" s="253"/>
      <c r="G718" s="253"/>
      <c r="H718" s="25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50"/>
      <c r="B719" s="251"/>
      <c r="C719" s="251"/>
      <c r="D719" s="251"/>
      <c r="E719" s="252"/>
      <c r="F719" s="253"/>
      <c r="G719" s="253"/>
      <c r="H719" s="25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50"/>
      <c r="B720" s="251"/>
      <c r="C720" s="251"/>
      <c r="D720" s="251"/>
      <c r="E720" s="252"/>
      <c r="F720" s="253"/>
      <c r="G720" s="253"/>
      <c r="H720" s="25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50"/>
      <c r="B721" s="251"/>
      <c r="C721" s="251"/>
      <c r="D721" s="251"/>
      <c r="E721" s="252"/>
      <c r="F721" s="253"/>
      <c r="G721" s="253"/>
      <c r="H721" s="25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50"/>
      <c r="B722" s="251"/>
      <c r="C722" s="251"/>
      <c r="D722" s="251"/>
      <c r="E722" s="252"/>
      <c r="F722" s="253"/>
      <c r="G722" s="253"/>
      <c r="H722" s="25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50"/>
      <c r="B723" s="251"/>
      <c r="C723" s="251"/>
      <c r="D723" s="251"/>
      <c r="E723" s="252"/>
      <c r="F723" s="253"/>
      <c r="G723" s="253"/>
      <c r="H723" s="25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50"/>
      <c r="B724" s="251"/>
      <c r="C724" s="251"/>
      <c r="D724" s="251"/>
      <c r="E724" s="252"/>
      <c r="F724" s="253"/>
      <c r="G724" s="253"/>
      <c r="H724" s="25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50"/>
      <c r="B725" s="251"/>
      <c r="C725" s="251"/>
      <c r="D725" s="251"/>
      <c r="E725" s="252"/>
      <c r="F725" s="253"/>
      <c r="G725" s="253"/>
      <c r="H725" s="25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50"/>
      <c r="B726" s="251"/>
      <c r="C726" s="251"/>
      <c r="D726" s="251"/>
      <c r="E726" s="252"/>
      <c r="F726" s="253"/>
      <c r="G726" s="253"/>
      <c r="H726" s="25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50"/>
      <c r="B727" s="251"/>
      <c r="C727" s="251"/>
      <c r="D727" s="251"/>
      <c r="E727" s="252"/>
      <c r="F727" s="253"/>
      <c r="G727" s="253"/>
      <c r="H727" s="25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50"/>
      <c r="B728" s="251"/>
      <c r="C728" s="251"/>
      <c r="D728" s="251"/>
      <c r="E728" s="252"/>
      <c r="F728" s="253"/>
      <c r="G728" s="253"/>
      <c r="H728" s="25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50"/>
      <c r="B729" s="251"/>
      <c r="C729" s="251"/>
      <c r="D729" s="251"/>
      <c r="E729" s="252"/>
      <c r="F729" s="253"/>
      <c r="G729" s="253"/>
      <c r="H729" s="25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50"/>
      <c r="B730" s="251"/>
      <c r="C730" s="251"/>
      <c r="D730" s="251"/>
      <c r="E730" s="252"/>
      <c r="F730" s="253"/>
      <c r="G730" s="253"/>
      <c r="H730" s="25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50"/>
      <c r="B731" s="251"/>
      <c r="C731" s="251"/>
      <c r="D731" s="251"/>
      <c r="E731" s="252"/>
      <c r="F731" s="253"/>
      <c r="G731" s="253"/>
      <c r="H731" s="25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50"/>
      <c r="B732" s="251"/>
      <c r="C732" s="251"/>
      <c r="D732" s="251"/>
      <c r="E732" s="252"/>
      <c r="F732" s="253"/>
      <c r="G732" s="253"/>
      <c r="H732" s="25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50"/>
      <c r="B733" s="251"/>
      <c r="C733" s="251"/>
      <c r="D733" s="251"/>
      <c r="E733" s="252"/>
      <c r="F733" s="253"/>
      <c r="G733" s="253"/>
      <c r="H733" s="25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50"/>
      <c r="B734" s="251"/>
      <c r="C734" s="251"/>
      <c r="D734" s="251"/>
      <c r="E734" s="252"/>
      <c r="F734" s="253"/>
      <c r="G734" s="253"/>
      <c r="H734" s="25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50"/>
      <c r="B735" s="251"/>
      <c r="C735" s="251"/>
      <c r="D735" s="251"/>
      <c r="E735" s="252"/>
      <c r="F735" s="253"/>
      <c r="G735" s="253"/>
      <c r="H735" s="25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50"/>
      <c r="B736" s="251"/>
      <c r="C736" s="251"/>
      <c r="D736" s="251"/>
      <c r="E736" s="252"/>
      <c r="F736" s="253"/>
      <c r="G736" s="253"/>
      <c r="H736" s="25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50"/>
      <c r="B737" s="251"/>
      <c r="C737" s="251"/>
      <c r="D737" s="251"/>
      <c r="E737" s="252"/>
      <c r="F737" s="253"/>
      <c r="G737" s="253"/>
      <c r="H737" s="25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50"/>
      <c r="B738" s="251"/>
      <c r="C738" s="251"/>
      <c r="D738" s="251"/>
      <c r="E738" s="252"/>
      <c r="F738" s="253"/>
      <c r="G738" s="253"/>
      <c r="H738" s="25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50"/>
      <c r="B739" s="251"/>
      <c r="C739" s="251"/>
      <c r="D739" s="251"/>
      <c r="E739" s="252"/>
      <c r="F739" s="253"/>
      <c r="G739" s="253"/>
      <c r="H739" s="25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50"/>
      <c r="B740" s="251"/>
      <c r="C740" s="251"/>
      <c r="D740" s="251"/>
      <c r="E740" s="252"/>
      <c r="F740" s="253"/>
      <c r="G740" s="253"/>
      <c r="H740" s="25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50"/>
      <c r="B741" s="251"/>
      <c r="C741" s="251"/>
      <c r="D741" s="251"/>
      <c r="E741" s="252"/>
      <c r="F741" s="253"/>
      <c r="G741" s="253"/>
      <c r="H741" s="25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50"/>
      <c r="B742" s="251"/>
      <c r="C742" s="251"/>
      <c r="D742" s="251"/>
      <c r="E742" s="252"/>
      <c r="F742" s="253"/>
      <c r="G742" s="253"/>
      <c r="H742" s="25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50"/>
      <c r="B743" s="251"/>
      <c r="C743" s="251"/>
      <c r="D743" s="251"/>
      <c r="E743" s="252"/>
      <c r="F743" s="253"/>
      <c r="G743" s="253"/>
      <c r="H743" s="25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50"/>
      <c r="B744" s="251"/>
      <c r="C744" s="251"/>
      <c r="D744" s="251"/>
      <c r="E744" s="252"/>
      <c r="F744" s="253"/>
      <c r="G744" s="253"/>
      <c r="H744" s="25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50"/>
      <c r="B745" s="251"/>
      <c r="C745" s="251"/>
      <c r="D745" s="251"/>
      <c r="E745" s="252"/>
      <c r="F745" s="253"/>
      <c r="G745" s="253"/>
      <c r="H745" s="25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50"/>
      <c r="B746" s="251"/>
      <c r="C746" s="251"/>
      <c r="D746" s="251"/>
      <c r="E746" s="252"/>
      <c r="F746" s="253"/>
      <c r="G746" s="253"/>
      <c r="H746" s="25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50"/>
      <c r="B747" s="251"/>
      <c r="C747" s="251"/>
      <c r="D747" s="251"/>
      <c r="E747" s="252"/>
      <c r="F747" s="253"/>
      <c r="G747" s="253"/>
      <c r="H747" s="25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50"/>
      <c r="B748" s="251"/>
      <c r="C748" s="251"/>
      <c r="D748" s="251"/>
      <c r="E748" s="252"/>
      <c r="F748" s="253"/>
      <c r="G748" s="253"/>
      <c r="H748" s="25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50"/>
      <c r="B749" s="251"/>
      <c r="C749" s="251"/>
      <c r="D749" s="251"/>
      <c r="E749" s="252"/>
      <c r="F749" s="253"/>
      <c r="G749" s="253"/>
      <c r="H749" s="25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50"/>
      <c r="B750" s="251"/>
      <c r="C750" s="251"/>
      <c r="D750" s="251"/>
      <c r="E750" s="252"/>
      <c r="F750" s="253"/>
      <c r="G750" s="253"/>
      <c r="H750" s="25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50"/>
      <c r="B751" s="251"/>
      <c r="C751" s="251"/>
      <c r="D751" s="251"/>
      <c r="E751" s="252"/>
      <c r="F751" s="253"/>
      <c r="G751" s="253"/>
      <c r="H751" s="25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50"/>
      <c r="B752" s="251"/>
      <c r="C752" s="251"/>
      <c r="D752" s="251"/>
      <c r="E752" s="252"/>
      <c r="F752" s="253"/>
      <c r="G752" s="253"/>
      <c r="H752" s="25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50"/>
      <c r="B753" s="251"/>
      <c r="C753" s="251"/>
      <c r="D753" s="251"/>
      <c r="E753" s="252"/>
      <c r="F753" s="253"/>
      <c r="G753" s="253"/>
      <c r="H753" s="25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50"/>
      <c r="B754" s="251"/>
      <c r="C754" s="251"/>
      <c r="D754" s="251"/>
      <c r="E754" s="252"/>
      <c r="F754" s="253"/>
      <c r="G754" s="253"/>
      <c r="H754" s="25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50"/>
      <c r="B755" s="251"/>
      <c r="C755" s="251"/>
      <c r="D755" s="251"/>
      <c r="E755" s="252"/>
      <c r="F755" s="253"/>
      <c r="G755" s="253"/>
      <c r="H755" s="25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50"/>
      <c r="B756" s="251"/>
      <c r="C756" s="251"/>
      <c r="D756" s="251"/>
      <c r="E756" s="252"/>
      <c r="F756" s="253"/>
      <c r="G756" s="253"/>
      <c r="H756" s="25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50"/>
      <c r="B757" s="251"/>
      <c r="C757" s="251"/>
      <c r="D757" s="251"/>
      <c r="E757" s="252"/>
      <c r="F757" s="253"/>
      <c r="G757" s="253"/>
      <c r="H757" s="25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50"/>
      <c r="B758" s="251"/>
      <c r="C758" s="251"/>
      <c r="D758" s="251"/>
      <c r="E758" s="252"/>
      <c r="F758" s="253"/>
      <c r="G758" s="253"/>
      <c r="H758" s="25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50"/>
      <c r="B759" s="251"/>
      <c r="C759" s="251"/>
      <c r="D759" s="251"/>
      <c r="E759" s="252"/>
      <c r="F759" s="253"/>
      <c r="G759" s="253"/>
      <c r="H759" s="25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50"/>
      <c r="B760" s="251"/>
      <c r="C760" s="251"/>
      <c r="D760" s="251"/>
      <c r="E760" s="252"/>
      <c r="F760" s="253"/>
      <c r="G760" s="253"/>
      <c r="H760" s="25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50"/>
      <c r="B761" s="251"/>
      <c r="C761" s="251"/>
      <c r="D761" s="251"/>
      <c r="E761" s="252"/>
      <c r="F761" s="253"/>
      <c r="G761" s="253"/>
      <c r="H761" s="25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50"/>
      <c r="B762" s="251"/>
      <c r="C762" s="251"/>
      <c r="D762" s="251"/>
      <c r="E762" s="252"/>
      <c r="F762" s="253"/>
      <c r="G762" s="253"/>
      <c r="H762" s="25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50"/>
      <c r="B763" s="251"/>
      <c r="C763" s="251"/>
      <c r="D763" s="251"/>
      <c r="E763" s="252"/>
      <c r="F763" s="253"/>
      <c r="G763" s="253"/>
      <c r="H763" s="25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50"/>
      <c r="B764" s="251"/>
      <c r="C764" s="251"/>
      <c r="D764" s="251"/>
      <c r="E764" s="252"/>
      <c r="F764" s="253"/>
      <c r="G764" s="253"/>
      <c r="H764" s="25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50"/>
      <c r="B765" s="251"/>
      <c r="C765" s="251"/>
      <c r="D765" s="251"/>
      <c r="E765" s="252"/>
      <c r="F765" s="253"/>
      <c r="G765" s="253"/>
      <c r="H765" s="25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50"/>
      <c r="B766" s="251"/>
      <c r="C766" s="251"/>
      <c r="D766" s="251"/>
      <c r="E766" s="252"/>
      <c r="F766" s="253"/>
      <c r="G766" s="253"/>
      <c r="H766" s="25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50"/>
      <c r="B767" s="251"/>
      <c r="C767" s="251"/>
      <c r="D767" s="251"/>
      <c r="E767" s="252"/>
      <c r="F767" s="253"/>
      <c r="G767" s="253"/>
      <c r="H767" s="25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50"/>
      <c r="B768" s="251"/>
      <c r="C768" s="251"/>
      <c r="D768" s="251"/>
      <c r="E768" s="252"/>
      <c r="F768" s="253"/>
      <c r="G768" s="253"/>
      <c r="H768" s="25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50"/>
      <c r="B769" s="251"/>
      <c r="C769" s="251"/>
      <c r="D769" s="251"/>
      <c r="E769" s="252"/>
      <c r="F769" s="253"/>
      <c r="G769" s="253"/>
      <c r="H769" s="25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50"/>
      <c r="B770" s="251"/>
      <c r="C770" s="251"/>
      <c r="D770" s="251"/>
      <c r="E770" s="252"/>
      <c r="F770" s="253"/>
      <c r="G770" s="253"/>
      <c r="H770" s="25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50"/>
      <c r="B771" s="251"/>
      <c r="C771" s="251"/>
      <c r="D771" s="251"/>
      <c r="E771" s="252"/>
      <c r="F771" s="253"/>
      <c r="G771" s="253"/>
      <c r="H771" s="25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50"/>
      <c r="B772" s="251"/>
      <c r="C772" s="251"/>
      <c r="D772" s="251"/>
      <c r="E772" s="252"/>
      <c r="F772" s="253"/>
      <c r="G772" s="253"/>
      <c r="H772" s="25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50"/>
      <c r="B773" s="251"/>
      <c r="C773" s="251"/>
      <c r="D773" s="251"/>
      <c r="E773" s="252"/>
      <c r="F773" s="253"/>
      <c r="G773" s="253"/>
      <c r="H773" s="25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50"/>
      <c r="B774" s="251"/>
      <c r="C774" s="251"/>
      <c r="D774" s="251"/>
      <c r="E774" s="252"/>
      <c r="F774" s="253"/>
      <c r="G774" s="253"/>
      <c r="H774" s="25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50"/>
      <c r="B775" s="251"/>
      <c r="C775" s="251"/>
      <c r="D775" s="251"/>
      <c r="E775" s="252"/>
      <c r="F775" s="253"/>
      <c r="G775" s="253"/>
      <c r="H775" s="25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50"/>
      <c r="B776" s="251"/>
      <c r="C776" s="251"/>
      <c r="D776" s="251"/>
      <c r="E776" s="252"/>
      <c r="F776" s="253"/>
      <c r="G776" s="253"/>
      <c r="H776" s="25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50"/>
      <c r="B777" s="251"/>
      <c r="C777" s="251"/>
      <c r="D777" s="251"/>
      <c r="E777" s="252"/>
      <c r="F777" s="253"/>
      <c r="G777" s="253"/>
      <c r="H777" s="25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50"/>
      <c r="B778" s="251"/>
      <c r="C778" s="251"/>
      <c r="D778" s="251"/>
      <c r="E778" s="252"/>
      <c r="F778" s="253"/>
      <c r="G778" s="253"/>
      <c r="H778" s="25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50"/>
      <c r="B779" s="251"/>
      <c r="C779" s="251"/>
      <c r="D779" s="251"/>
      <c r="E779" s="252"/>
      <c r="F779" s="253"/>
      <c r="G779" s="253"/>
      <c r="H779" s="25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50"/>
      <c r="B780" s="251"/>
      <c r="C780" s="251"/>
      <c r="D780" s="251"/>
      <c r="E780" s="252"/>
      <c r="F780" s="253"/>
      <c r="G780" s="253"/>
      <c r="H780" s="25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50"/>
      <c r="B781" s="251"/>
      <c r="C781" s="251"/>
      <c r="D781" s="251"/>
      <c r="E781" s="252"/>
      <c r="F781" s="253"/>
      <c r="G781" s="253"/>
      <c r="H781" s="25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50"/>
      <c r="B782" s="251"/>
      <c r="C782" s="251"/>
      <c r="D782" s="251"/>
      <c r="E782" s="252"/>
      <c r="F782" s="253"/>
      <c r="G782" s="253"/>
      <c r="H782" s="25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50"/>
      <c r="B783" s="251"/>
      <c r="C783" s="251"/>
      <c r="D783" s="251"/>
      <c r="E783" s="252"/>
      <c r="F783" s="253"/>
      <c r="G783" s="253"/>
      <c r="H783" s="25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50"/>
      <c r="B784" s="251"/>
      <c r="C784" s="251"/>
      <c r="D784" s="251"/>
      <c r="E784" s="252"/>
      <c r="F784" s="253"/>
      <c r="G784" s="253"/>
      <c r="H784" s="25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50"/>
      <c r="B785" s="251"/>
      <c r="C785" s="251"/>
      <c r="D785" s="251"/>
      <c r="E785" s="252"/>
      <c r="F785" s="253"/>
      <c r="G785" s="253"/>
      <c r="H785" s="25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50"/>
      <c r="B786" s="251"/>
      <c r="C786" s="251"/>
      <c r="D786" s="251"/>
      <c r="E786" s="252"/>
      <c r="F786" s="253"/>
      <c r="G786" s="253"/>
      <c r="H786" s="25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50"/>
      <c r="B787" s="251"/>
      <c r="C787" s="251"/>
      <c r="D787" s="251"/>
      <c r="E787" s="252"/>
      <c r="F787" s="253"/>
      <c r="G787" s="253"/>
      <c r="H787" s="25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50"/>
      <c r="B788" s="251"/>
      <c r="C788" s="251"/>
      <c r="D788" s="251"/>
      <c r="E788" s="252"/>
      <c r="F788" s="253"/>
      <c r="G788" s="253"/>
      <c r="H788" s="25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50"/>
      <c r="B789" s="251"/>
      <c r="C789" s="251"/>
      <c r="D789" s="251"/>
      <c r="E789" s="252"/>
      <c r="F789" s="253"/>
      <c r="G789" s="253"/>
      <c r="H789" s="25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50"/>
      <c r="B790" s="251"/>
      <c r="C790" s="251"/>
      <c r="D790" s="251"/>
      <c r="E790" s="252"/>
      <c r="F790" s="253"/>
      <c r="G790" s="253"/>
      <c r="H790" s="25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50"/>
      <c r="B791" s="251"/>
      <c r="C791" s="251"/>
      <c r="D791" s="251"/>
      <c r="E791" s="252"/>
      <c r="F791" s="253"/>
      <c r="G791" s="253"/>
      <c r="H791" s="25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50"/>
      <c r="B792" s="251"/>
      <c r="C792" s="251"/>
      <c r="D792" s="251"/>
      <c r="E792" s="252"/>
      <c r="F792" s="253"/>
      <c r="G792" s="253"/>
      <c r="H792" s="25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50"/>
      <c r="B793" s="251"/>
      <c r="C793" s="251"/>
      <c r="D793" s="251"/>
      <c r="E793" s="252"/>
      <c r="F793" s="253"/>
      <c r="G793" s="253"/>
      <c r="H793" s="25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50"/>
      <c r="B794" s="251"/>
      <c r="C794" s="251"/>
      <c r="D794" s="251"/>
      <c r="E794" s="252"/>
      <c r="F794" s="253"/>
      <c r="G794" s="253"/>
      <c r="H794" s="25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50"/>
      <c r="B795" s="251"/>
      <c r="C795" s="251"/>
      <c r="D795" s="251"/>
      <c r="E795" s="252"/>
      <c r="F795" s="253"/>
      <c r="G795" s="253"/>
      <c r="H795" s="25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50"/>
      <c r="B796" s="251"/>
      <c r="C796" s="251"/>
      <c r="D796" s="251"/>
      <c r="E796" s="252"/>
      <c r="F796" s="253"/>
      <c r="G796" s="253"/>
      <c r="H796" s="25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50"/>
      <c r="B797" s="251"/>
      <c r="C797" s="251"/>
      <c r="D797" s="251"/>
      <c r="E797" s="252"/>
      <c r="F797" s="253"/>
      <c r="G797" s="253"/>
      <c r="H797" s="25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50"/>
      <c r="B798" s="251"/>
      <c r="C798" s="251"/>
      <c r="D798" s="251"/>
      <c r="E798" s="252"/>
      <c r="F798" s="253"/>
      <c r="G798" s="253"/>
      <c r="H798" s="25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50"/>
      <c r="B799" s="251"/>
      <c r="C799" s="251"/>
      <c r="D799" s="251"/>
      <c r="E799" s="252"/>
      <c r="F799" s="253"/>
      <c r="G799" s="253"/>
      <c r="H799" s="25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50"/>
      <c r="B800" s="251"/>
      <c r="C800" s="251"/>
      <c r="D800" s="251"/>
      <c r="E800" s="252"/>
      <c r="F800" s="253"/>
      <c r="G800" s="253"/>
      <c r="H800" s="25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50"/>
      <c r="B801" s="251"/>
      <c r="C801" s="251"/>
      <c r="D801" s="251"/>
      <c r="E801" s="252"/>
      <c r="F801" s="253"/>
      <c r="G801" s="253"/>
      <c r="H801" s="25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50"/>
      <c r="B802" s="251"/>
      <c r="C802" s="251"/>
      <c r="D802" s="251"/>
      <c r="E802" s="252"/>
      <c r="F802" s="253"/>
      <c r="G802" s="253"/>
      <c r="H802" s="25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50"/>
      <c r="B803" s="251"/>
      <c r="C803" s="251"/>
      <c r="D803" s="251"/>
      <c r="E803" s="252"/>
      <c r="F803" s="253"/>
      <c r="G803" s="253"/>
      <c r="H803" s="25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50"/>
      <c r="B804" s="251"/>
      <c r="C804" s="251"/>
      <c r="D804" s="251"/>
      <c r="E804" s="252"/>
      <c r="F804" s="253"/>
      <c r="G804" s="253"/>
      <c r="H804" s="25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50"/>
      <c r="B805" s="251"/>
      <c r="C805" s="251"/>
      <c r="D805" s="251"/>
      <c r="E805" s="252"/>
      <c r="F805" s="253"/>
      <c r="G805" s="253"/>
      <c r="H805" s="25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50"/>
      <c r="B806" s="251"/>
      <c r="C806" s="251"/>
      <c r="D806" s="251"/>
      <c r="E806" s="252"/>
      <c r="F806" s="253"/>
      <c r="G806" s="253"/>
      <c r="H806" s="25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50"/>
      <c r="B807" s="251"/>
      <c r="C807" s="251"/>
      <c r="D807" s="251"/>
      <c r="E807" s="252"/>
      <c r="F807" s="253"/>
      <c r="G807" s="253"/>
      <c r="H807" s="25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50"/>
      <c r="B808" s="251"/>
      <c r="C808" s="251"/>
      <c r="D808" s="251"/>
      <c r="E808" s="252"/>
      <c r="F808" s="253"/>
      <c r="G808" s="253"/>
      <c r="H808" s="25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50"/>
      <c r="B809" s="251"/>
      <c r="C809" s="251"/>
      <c r="D809" s="251"/>
      <c r="E809" s="252"/>
      <c r="F809" s="253"/>
      <c r="G809" s="253"/>
      <c r="H809" s="25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50"/>
      <c r="B810" s="251"/>
      <c r="C810" s="251"/>
      <c r="D810" s="251"/>
      <c r="E810" s="252"/>
      <c r="F810" s="253"/>
      <c r="G810" s="253"/>
      <c r="H810" s="25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50"/>
      <c r="B811" s="251"/>
      <c r="C811" s="251"/>
      <c r="D811" s="251"/>
      <c r="E811" s="252"/>
      <c r="F811" s="253"/>
      <c r="G811" s="253"/>
      <c r="H811" s="25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50"/>
      <c r="B812" s="251"/>
      <c r="C812" s="251"/>
      <c r="D812" s="251"/>
      <c r="E812" s="252"/>
      <c r="F812" s="253"/>
      <c r="G812" s="253"/>
      <c r="H812" s="25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50"/>
      <c r="B813" s="251"/>
      <c r="C813" s="251"/>
      <c r="D813" s="251"/>
      <c r="E813" s="252"/>
      <c r="F813" s="253"/>
      <c r="G813" s="253"/>
      <c r="H813" s="25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50"/>
      <c r="B814" s="251"/>
      <c r="C814" s="251"/>
      <c r="D814" s="251"/>
      <c r="E814" s="252"/>
      <c r="F814" s="253"/>
      <c r="G814" s="253"/>
      <c r="H814" s="25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50"/>
      <c r="B815" s="251"/>
      <c r="C815" s="251"/>
      <c r="D815" s="251"/>
      <c r="E815" s="252"/>
      <c r="F815" s="253"/>
      <c r="G815" s="253"/>
      <c r="H815" s="25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50"/>
      <c r="B816" s="251"/>
      <c r="C816" s="251"/>
      <c r="D816" s="251"/>
      <c r="E816" s="252"/>
      <c r="F816" s="253"/>
      <c r="G816" s="253"/>
      <c r="H816" s="25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50"/>
      <c r="B817" s="251"/>
      <c r="C817" s="251"/>
      <c r="D817" s="251"/>
      <c r="E817" s="252"/>
      <c r="F817" s="253"/>
      <c r="G817" s="253"/>
      <c r="H817" s="25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50"/>
      <c r="B818" s="251"/>
      <c r="C818" s="251"/>
      <c r="D818" s="251"/>
      <c r="E818" s="252"/>
      <c r="F818" s="253"/>
      <c r="G818" s="253"/>
      <c r="H818" s="25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50"/>
      <c r="B819" s="251"/>
      <c r="C819" s="251"/>
      <c r="D819" s="251"/>
      <c r="E819" s="252"/>
      <c r="F819" s="253"/>
      <c r="G819" s="253"/>
      <c r="H819" s="25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50"/>
      <c r="B820" s="251"/>
      <c r="C820" s="251"/>
      <c r="D820" s="251"/>
      <c r="E820" s="252"/>
      <c r="F820" s="253"/>
      <c r="G820" s="253"/>
      <c r="H820" s="25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50"/>
      <c r="B821" s="251"/>
      <c r="C821" s="251"/>
      <c r="D821" s="251"/>
      <c r="E821" s="252"/>
      <c r="F821" s="253"/>
      <c r="G821" s="253"/>
      <c r="H821" s="25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50"/>
      <c r="B822" s="251"/>
      <c r="C822" s="251"/>
      <c r="D822" s="251"/>
      <c r="E822" s="252"/>
      <c r="F822" s="253"/>
      <c r="G822" s="253"/>
      <c r="H822" s="25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50"/>
      <c r="B823" s="251"/>
      <c r="C823" s="251"/>
      <c r="D823" s="251"/>
      <c r="E823" s="252"/>
      <c r="F823" s="253"/>
      <c r="G823" s="253"/>
      <c r="H823" s="25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50"/>
      <c r="B824" s="251"/>
      <c r="C824" s="251"/>
      <c r="D824" s="251"/>
      <c r="E824" s="252"/>
      <c r="F824" s="253"/>
      <c r="G824" s="253"/>
      <c r="H824" s="25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50"/>
      <c r="B825" s="251"/>
      <c r="C825" s="251"/>
      <c r="D825" s="251"/>
      <c r="E825" s="252"/>
      <c r="F825" s="253"/>
      <c r="G825" s="253"/>
      <c r="H825" s="25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50"/>
      <c r="B826" s="251"/>
      <c r="C826" s="251"/>
      <c r="D826" s="251"/>
      <c r="E826" s="252"/>
      <c r="F826" s="253"/>
      <c r="G826" s="253"/>
      <c r="H826" s="25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50"/>
      <c r="B827" s="251"/>
      <c r="C827" s="251"/>
      <c r="D827" s="251"/>
      <c r="E827" s="252"/>
      <c r="F827" s="253"/>
      <c r="G827" s="253"/>
      <c r="H827" s="25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50"/>
      <c r="B828" s="251"/>
      <c r="C828" s="251"/>
      <c r="D828" s="251"/>
      <c r="E828" s="252"/>
      <c r="F828" s="253"/>
      <c r="G828" s="253"/>
      <c r="H828" s="25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50"/>
      <c r="B829" s="251"/>
      <c r="C829" s="251"/>
      <c r="D829" s="251"/>
      <c r="E829" s="252"/>
      <c r="F829" s="253"/>
      <c r="G829" s="253"/>
      <c r="H829" s="25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50"/>
      <c r="B830" s="251"/>
      <c r="C830" s="251"/>
      <c r="D830" s="251"/>
      <c r="E830" s="252"/>
      <c r="F830" s="253"/>
      <c r="G830" s="253"/>
      <c r="H830" s="25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50"/>
      <c r="B831" s="251"/>
      <c r="C831" s="251"/>
      <c r="D831" s="251"/>
      <c r="E831" s="252"/>
      <c r="F831" s="253"/>
      <c r="G831" s="253"/>
      <c r="H831" s="25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50"/>
      <c r="B832" s="251"/>
      <c r="C832" s="251"/>
      <c r="D832" s="251"/>
      <c r="E832" s="252"/>
      <c r="F832" s="253"/>
      <c r="G832" s="253"/>
      <c r="H832" s="25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50"/>
      <c r="B833" s="251"/>
      <c r="C833" s="251"/>
      <c r="D833" s="251"/>
      <c r="E833" s="252"/>
      <c r="F833" s="253"/>
      <c r="G833" s="253"/>
      <c r="H833" s="25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50"/>
      <c r="B834" s="251"/>
      <c r="C834" s="251"/>
      <c r="D834" s="251"/>
      <c r="E834" s="252"/>
      <c r="F834" s="253"/>
      <c r="G834" s="253"/>
      <c r="H834" s="25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50"/>
      <c r="B835" s="251"/>
      <c r="C835" s="251"/>
      <c r="D835" s="251"/>
      <c r="E835" s="252"/>
      <c r="F835" s="253"/>
      <c r="G835" s="253"/>
      <c r="H835" s="25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50"/>
      <c r="B836" s="251"/>
      <c r="C836" s="251"/>
      <c r="D836" s="251"/>
      <c r="E836" s="252"/>
      <c r="F836" s="253"/>
      <c r="G836" s="253"/>
      <c r="H836" s="25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50"/>
      <c r="B837" s="251"/>
      <c r="C837" s="251"/>
      <c r="D837" s="251"/>
      <c r="E837" s="252"/>
      <c r="F837" s="253"/>
      <c r="G837" s="253"/>
      <c r="H837" s="25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50"/>
      <c r="B838" s="251"/>
      <c r="C838" s="251"/>
      <c r="D838" s="251"/>
      <c r="E838" s="252"/>
      <c r="F838" s="253"/>
      <c r="G838" s="253"/>
      <c r="H838" s="25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50"/>
      <c r="B839" s="251"/>
      <c r="C839" s="251"/>
      <c r="D839" s="251"/>
      <c r="E839" s="252"/>
      <c r="F839" s="253"/>
      <c r="G839" s="253"/>
      <c r="H839" s="25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50"/>
      <c r="B840" s="251"/>
      <c r="C840" s="251"/>
      <c r="D840" s="251"/>
      <c r="E840" s="252"/>
      <c r="F840" s="253"/>
      <c r="G840" s="253"/>
      <c r="H840" s="25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50"/>
      <c r="B841" s="251"/>
      <c r="C841" s="251"/>
      <c r="D841" s="251"/>
      <c r="E841" s="252"/>
      <c r="F841" s="253"/>
      <c r="G841" s="253"/>
      <c r="H841" s="25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50"/>
      <c r="B842" s="251"/>
      <c r="C842" s="251"/>
      <c r="D842" s="251"/>
      <c r="E842" s="252"/>
      <c r="F842" s="253"/>
      <c r="G842" s="253"/>
      <c r="H842" s="25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50"/>
      <c r="B843" s="251"/>
      <c r="C843" s="251"/>
      <c r="D843" s="251"/>
      <c r="E843" s="252"/>
      <c r="F843" s="253"/>
      <c r="G843" s="253"/>
      <c r="H843" s="25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50"/>
      <c r="B844" s="251"/>
      <c r="C844" s="251"/>
      <c r="D844" s="251"/>
      <c r="E844" s="252"/>
      <c r="F844" s="253"/>
      <c r="G844" s="253"/>
      <c r="H844" s="25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50"/>
      <c r="B845" s="251"/>
      <c r="C845" s="251"/>
      <c r="D845" s="251"/>
      <c r="E845" s="252"/>
      <c r="F845" s="253"/>
      <c r="G845" s="253"/>
      <c r="H845" s="25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50"/>
      <c r="B846" s="251"/>
      <c r="C846" s="251"/>
      <c r="D846" s="251"/>
      <c r="E846" s="252"/>
      <c r="F846" s="253"/>
      <c r="G846" s="253"/>
      <c r="H846" s="25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50"/>
      <c r="B847" s="251"/>
      <c r="C847" s="251"/>
      <c r="D847" s="251"/>
      <c r="E847" s="252"/>
      <c r="F847" s="253"/>
      <c r="G847" s="253"/>
      <c r="H847" s="25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50"/>
      <c r="B848" s="251"/>
      <c r="C848" s="251"/>
      <c r="D848" s="251"/>
      <c r="E848" s="252"/>
      <c r="F848" s="253"/>
      <c r="G848" s="253"/>
      <c r="H848" s="25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50"/>
      <c r="B849" s="251"/>
      <c r="C849" s="251"/>
      <c r="D849" s="251"/>
      <c r="E849" s="252"/>
      <c r="F849" s="253"/>
      <c r="G849" s="253"/>
      <c r="H849" s="25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50"/>
      <c r="B850" s="251"/>
      <c r="C850" s="251"/>
      <c r="D850" s="251"/>
      <c r="E850" s="252"/>
      <c r="F850" s="253"/>
      <c r="G850" s="253"/>
      <c r="H850" s="25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50"/>
      <c r="B851" s="251"/>
      <c r="C851" s="251"/>
      <c r="D851" s="251"/>
      <c r="E851" s="252"/>
      <c r="F851" s="253"/>
      <c r="G851" s="253"/>
      <c r="H851" s="25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50"/>
      <c r="B852" s="251"/>
      <c r="C852" s="251"/>
      <c r="D852" s="251"/>
      <c r="E852" s="252"/>
      <c r="F852" s="253"/>
      <c r="G852" s="253"/>
      <c r="H852" s="25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50"/>
      <c r="B853" s="251"/>
      <c r="C853" s="251"/>
      <c r="D853" s="251"/>
      <c r="E853" s="252"/>
      <c r="F853" s="253"/>
      <c r="G853" s="253"/>
      <c r="H853" s="25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50"/>
      <c r="B854" s="251"/>
      <c r="C854" s="251"/>
      <c r="D854" s="251"/>
      <c r="E854" s="252"/>
      <c r="F854" s="253"/>
      <c r="G854" s="253"/>
      <c r="H854" s="25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50"/>
      <c r="B855" s="251"/>
      <c r="C855" s="251"/>
      <c r="D855" s="251"/>
      <c r="E855" s="252"/>
      <c r="F855" s="253"/>
      <c r="G855" s="253"/>
      <c r="H855" s="25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50"/>
      <c r="B856" s="251"/>
      <c r="C856" s="251"/>
      <c r="D856" s="251"/>
      <c r="E856" s="252"/>
      <c r="F856" s="253"/>
      <c r="G856" s="253"/>
      <c r="H856" s="25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50"/>
      <c r="B857" s="251"/>
      <c r="C857" s="251"/>
      <c r="D857" s="251"/>
      <c r="E857" s="252"/>
      <c r="F857" s="253"/>
      <c r="G857" s="253"/>
      <c r="H857" s="25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50"/>
      <c r="B858" s="251"/>
      <c r="C858" s="251"/>
      <c r="D858" s="251"/>
      <c r="E858" s="252"/>
      <c r="F858" s="253"/>
      <c r="G858" s="253"/>
      <c r="H858" s="25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50"/>
      <c r="B859" s="251"/>
      <c r="C859" s="251"/>
      <c r="D859" s="251"/>
      <c r="E859" s="252"/>
      <c r="F859" s="253"/>
      <c r="G859" s="253"/>
      <c r="H859" s="25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50"/>
      <c r="B860" s="251"/>
      <c r="C860" s="251"/>
      <c r="D860" s="251"/>
      <c r="E860" s="252"/>
      <c r="F860" s="253"/>
      <c r="G860" s="253"/>
      <c r="H860" s="25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50"/>
      <c r="B861" s="251"/>
      <c r="C861" s="251"/>
      <c r="D861" s="251"/>
      <c r="E861" s="252"/>
      <c r="F861" s="253"/>
      <c r="G861" s="253"/>
      <c r="H861" s="25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50"/>
      <c r="B862" s="251"/>
      <c r="C862" s="251"/>
      <c r="D862" s="251"/>
      <c r="E862" s="252"/>
      <c r="F862" s="253"/>
      <c r="G862" s="253"/>
      <c r="H862" s="25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50"/>
      <c r="B863" s="251"/>
      <c r="C863" s="251"/>
      <c r="D863" s="251"/>
      <c r="E863" s="252"/>
      <c r="F863" s="253"/>
      <c r="G863" s="253"/>
      <c r="H863" s="25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50"/>
      <c r="B864" s="251"/>
      <c r="C864" s="251"/>
      <c r="D864" s="251"/>
      <c r="E864" s="252"/>
      <c r="F864" s="253"/>
      <c r="G864" s="253"/>
      <c r="H864" s="25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50"/>
      <c r="B865" s="251"/>
      <c r="C865" s="251"/>
      <c r="D865" s="251"/>
      <c r="E865" s="252"/>
      <c r="F865" s="253"/>
      <c r="G865" s="253"/>
      <c r="H865" s="25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50"/>
      <c r="B866" s="251"/>
      <c r="C866" s="251"/>
      <c r="D866" s="251"/>
      <c r="E866" s="252"/>
      <c r="F866" s="253"/>
      <c r="G866" s="253"/>
      <c r="H866" s="25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50"/>
      <c r="B867" s="251"/>
      <c r="C867" s="251"/>
      <c r="D867" s="251"/>
      <c r="E867" s="252"/>
      <c r="F867" s="253"/>
      <c r="G867" s="253"/>
      <c r="H867" s="25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50"/>
      <c r="B868" s="251"/>
      <c r="C868" s="251"/>
      <c r="D868" s="251"/>
      <c r="E868" s="252"/>
      <c r="F868" s="253"/>
      <c r="G868" s="253"/>
      <c r="H868" s="25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50"/>
      <c r="B869" s="251"/>
      <c r="C869" s="251"/>
      <c r="D869" s="251"/>
      <c r="E869" s="252"/>
      <c r="F869" s="253"/>
      <c r="G869" s="253"/>
      <c r="H869" s="25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50"/>
      <c r="B870" s="251"/>
      <c r="C870" s="251"/>
      <c r="D870" s="251"/>
      <c r="E870" s="252"/>
      <c r="F870" s="253"/>
      <c r="G870" s="253"/>
      <c r="H870" s="25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50"/>
      <c r="B871" s="251"/>
      <c r="C871" s="251"/>
      <c r="D871" s="251"/>
      <c r="E871" s="252"/>
      <c r="F871" s="253"/>
      <c r="G871" s="253"/>
      <c r="H871" s="25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50"/>
      <c r="B872" s="251"/>
      <c r="C872" s="251"/>
      <c r="D872" s="251"/>
      <c r="E872" s="252"/>
      <c r="F872" s="253"/>
      <c r="G872" s="253"/>
      <c r="H872" s="25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50"/>
      <c r="B873" s="251"/>
      <c r="C873" s="251"/>
      <c r="D873" s="251"/>
      <c r="E873" s="252"/>
      <c r="F873" s="253"/>
      <c r="G873" s="253"/>
      <c r="H873" s="25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50"/>
      <c r="B874" s="251"/>
      <c r="C874" s="251"/>
      <c r="D874" s="251"/>
      <c r="E874" s="252"/>
      <c r="F874" s="253"/>
      <c r="G874" s="253"/>
      <c r="H874" s="25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50"/>
      <c r="B875" s="251"/>
      <c r="C875" s="251"/>
      <c r="D875" s="251"/>
      <c r="E875" s="252"/>
      <c r="F875" s="253"/>
      <c r="G875" s="253"/>
      <c r="H875" s="25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50"/>
      <c r="B876" s="251"/>
      <c r="C876" s="251"/>
      <c r="D876" s="251"/>
      <c r="E876" s="252"/>
      <c r="F876" s="253"/>
      <c r="G876" s="253"/>
      <c r="H876" s="25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50"/>
      <c r="B877" s="251"/>
      <c r="C877" s="251"/>
      <c r="D877" s="251"/>
      <c r="E877" s="252"/>
      <c r="F877" s="253"/>
      <c r="G877" s="253"/>
      <c r="H877" s="25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50"/>
      <c r="B878" s="251"/>
      <c r="C878" s="251"/>
      <c r="D878" s="251"/>
      <c r="E878" s="252"/>
      <c r="F878" s="253"/>
      <c r="G878" s="253"/>
      <c r="H878" s="25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50"/>
      <c r="B879" s="251"/>
      <c r="C879" s="251"/>
      <c r="D879" s="251"/>
      <c r="E879" s="252"/>
      <c r="F879" s="253"/>
      <c r="G879" s="253"/>
      <c r="H879" s="25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50"/>
      <c r="B880" s="251"/>
      <c r="C880" s="251"/>
      <c r="D880" s="251"/>
      <c r="E880" s="252"/>
      <c r="F880" s="253"/>
      <c r="G880" s="253"/>
      <c r="H880" s="25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50"/>
      <c r="B881" s="251"/>
      <c r="C881" s="251"/>
      <c r="D881" s="251"/>
      <c r="E881" s="252"/>
      <c r="F881" s="253"/>
      <c r="G881" s="253"/>
      <c r="H881" s="25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50"/>
      <c r="B882" s="251"/>
      <c r="C882" s="251"/>
      <c r="D882" s="251"/>
      <c r="E882" s="252"/>
      <c r="F882" s="253"/>
      <c r="G882" s="253"/>
      <c r="H882" s="25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50"/>
      <c r="B883" s="251"/>
      <c r="C883" s="251"/>
      <c r="D883" s="251"/>
      <c r="E883" s="252"/>
      <c r="F883" s="253"/>
      <c r="G883" s="253"/>
      <c r="H883" s="25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50"/>
      <c r="B884" s="251"/>
      <c r="C884" s="251"/>
      <c r="D884" s="251"/>
      <c r="E884" s="252"/>
      <c r="F884" s="253"/>
      <c r="G884" s="253"/>
      <c r="H884" s="25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50"/>
      <c r="B885" s="251"/>
      <c r="C885" s="251"/>
      <c r="D885" s="251"/>
      <c r="E885" s="252"/>
      <c r="F885" s="253"/>
      <c r="G885" s="253"/>
      <c r="H885" s="25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50"/>
      <c r="B886" s="251"/>
      <c r="C886" s="251"/>
      <c r="D886" s="251"/>
      <c r="E886" s="252"/>
      <c r="F886" s="253"/>
      <c r="G886" s="253"/>
      <c r="H886" s="25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50"/>
      <c r="B887" s="251"/>
      <c r="C887" s="251"/>
      <c r="D887" s="251"/>
      <c r="E887" s="252"/>
      <c r="F887" s="253"/>
      <c r="G887" s="253"/>
      <c r="H887" s="25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50"/>
      <c r="B888" s="251"/>
      <c r="C888" s="251"/>
      <c r="D888" s="251"/>
      <c r="E888" s="252"/>
      <c r="F888" s="253"/>
      <c r="G888" s="253"/>
      <c r="H888" s="25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50"/>
      <c r="B889" s="251"/>
      <c r="C889" s="251"/>
      <c r="D889" s="251"/>
      <c r="E889" s="252"/>
      <c r="F889" s="253"/>
      <c r="G889" s="253"/>
      <c r="H889" s="25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50"/>
      <c r="B890" s="251"/>
      <c r="C890" s="251"/>
      <c r="D890" s="251"/>
      <c r="E890" s="252"/>
      <c r="F890" s="253"/>
      <c r="G890" s="253"/>
      <c r="H890" s="25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50"/>
      <c r="B891" s="251"/>
      <c r="C891" s="251"/>
      <c r="D891" s="251"/>
      <c r="E891" s="252"/>
      <c r="F891" s="253"/>
      <c r="G891" s="253"/>
      <c r="H891" s="25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50"/>
      <c r="B892" s="251"/>
      <c r="C892" s="251"/>
      <c r="D892" s="251"/>
      <c r="E892" s="252"/>
      <c r="F892" s="253"/>
      <c r="G892" s="253"/>
      <c r="H892" s="25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50"/>
      <c r="B893" s="251"/>
      <c r="C893" s="251"/>
      <c r="D893" s="251"/>
      <c r="E893" s="252"/>
      <c r="F893" s="253"/>
      <c r="G893" s="253"/>
      <c r="H893" s="25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50"/>
      <c r="B894" s="251"/>
      <c r="C894" s="251"/>
      <c r="D894" s="251"/>
      <c r="E894" s="252"/>
      <c r="F894" s="253"/>
      <c r="G894" s="253"/>
      <c r="H894" s="25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50"/>
      <c r="B895" s="251"/>
      <c r="C895" s="251"/>
      <c r="D895" s="251"/>
      <c r="E895" s="252"/>
      <c r="F895" s="253"/>
      <c r="G895" s="253"/>
      <c r="H895" s="25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50"/>
      <c r="B896" s="251"/>
      <c r="C896" s="251"/>
      <c r="D896" s="251"/>
      <c r="E896" s="252"/>
      <c r="F896" s="253"/>
      <c r="G896" s="253"/>
      <c r="H896" s="25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50"/>
      <c r="B897" s="251"/>
      <c r="C897" s="251"/>
      <c r="D897" s="251"/>
      <c r="E897" s="252"/>
      <c r="F897" s="253"/>
      <c r="G897" s="253"/>
      <c r="H897" s="25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50"/>
      <c r="B898" s="251"/>
      <c r="C898" s="251"/>
      <c r="D898" s="251"/>
      <c r="E898" s="252"/>
      <c r="F898" s="253"/>
      <c r="G898" s="253"/>
      <c r="H898" s="25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250"/>
      <c r="B899" s="251"/>
      <c r="C899" s="251"/>
      <c r="D899" s="251"/>
      <c r="E899" s="252"/>
      <c r="F899" s="253"/>
      <c r="G899" s="253"/>
      <c r="H899" s="252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250"/>
      <c r="B900" s="251"/>
      <c r="C900" s="251"/>
      <c r="D900" s="251"/>
      <c r="E900" s="252"/>
      <c r="F900" s="253"/>
      <c r="G900" s="253"/>
      <c r="H900" s="252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250"/>
      <c r="B901" s="251"/>
      <c r="C901" s="251"/>
      <c r="D901" s="251"/>
      <c r="E901" s="252"/>
      <c r="F901" s="253"/>
      <c r="G901" s="253"/>
      <c r="H901" s="252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250"/>
      <c r="B902" s="251"/>
      <c r="C902" s="251"/>
      <c r="D902" s="251"/>
      <c r="E902" s="252"/>
      <c r="F902" s="253"/>
      <c r="G902" s="253"/>
      <c r="H902" s="252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250"/>
      <c r="B903" s="251"/>
      <c r="C903" s="251"/>
      <c r="D903" s="251"/>
      <c r="E903" s="252"/>
      <c r="F903" s="253"/>
      <c r="G903" s="253"/>
      <c r="H903" s="252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250"/>
      <c r="B904" s="251"/>
      <c r="C904" s="251"/>
      <c r="D904" s="251"/>
      <c r="E904" s="252"/>
      <c r="F904" s="253"/>
      <c r="G904" s="253"/>
      <c r="H904" s="252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250"/>
      <c r="B905" s="251"/>
      <c r="C905" s="251"/>
      <c r="D905" s="251"/>
      <c r="E905" s="252"/>
      <c r="F905" s="253"/>
      <c r="G905" s="253"/>
      <c r="H905" s="252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250"/>
      <c r="B906" s="251"/>
      <c r="C906" s="251"/>
      <c r="D906" s="251"/>
      <c r="E906" s="252"/>
      <c r="F906" s="253"/>
      <c r="G906" s="253"/>
      <c r="H906" s="252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250"/>
      <c r="B907" s="251"/>
      <c r="C907" s="251"/>
      <c r="D907" s="251"/>
      <c r="E907" s="252"/>
      <c r="F907" s="253"/>
      <c r="G907" s="253"/>
      <c r="H907" s="252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250"/>
      <c r="B908" s="251"/>
      <c r="C908" s="251"/>
      <c r="D908" s="251"/>
      <c r="E908" s="252"/>
      <c r="F908" s="253"/>
      <c r="G908" s="253"/>
      <c r="H908" s="252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250"/>
      <c r="B909" s="251"/>
      <c r="C909" s="251"/>
      <c r="D909" s="251"/>
      <c r="E909" s="252"/>
      <c r="F909" s="253"/>
      <c r="G909" s="253"/>
      <c r="H909" s="252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250"/>
      <c r="B910" s="251"/>
      <c r="C910" s="251"/>
      <c r="D910" s="251"/>
      <c r="E910" s="252"/>
      <c r="F910" s="253"/>
      <c r="G910" s="253"/>
      <c r="H910" s="252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250"/>
      <c r="B911" s="251"/>
      <c r="C911" s="251"/>
      <c r="D911" s="251"/>
      <c r="E911" s="252"/>
      <c r="F911" s="253"/>
      <c r="G911" s="253"/>
      <c r="H911" s="252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250"/>
      <c r="B912" s="251"/>
      <c r="C912" s="251"/>
      <c r="D912" s="251"/>
      <c r="E912" s="252"/>
      <c r="F912" s="253"/>
      <c r="G912" s="253"/>
      <c r="H912" s="252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250"/>
      <c r="B913" s="251"/>
      <c r="C913" s="251"/>
      <c r="D913" s="251"/>
      <c r="E913" s="252"/>
      <c r="F913" s="253"/>
      <c r="G913" s="253"/>
      <c r="H913" s="252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250"/>
      <c r="B914" s="251"/>
      <c r="C914" s="251"/>
      <c r="D914" s="251"/>
      <c r="E914" s="252"/>
      <c r="F914" s="253"/>
      <c r="G914" s="253"/>
      <c r="H914" s="252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250"/>
      <c r="B915" s="251"/>
      <c r="C915" s="251"/>
      <c r="D915" s="251"/>
      <c r="E915" s="252"/>
      <c r="F915" s="253"/>
      <c r="G915" s="253"/>
      <c r="H915" s="252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250"/>
      <c r="B916" s="251"/>
      <c r="C916" s="251"/>
      <c r="D916" s="251"/>
      <c r="E916" s="252"/>
      <c r="F916" s="253"/>
      <c r="G916" s="253"/>
      <c r="H916" s="252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250"/>
      <c r="B917" s="251"/>
      <c r="C917" s="251"/>
      <c r="D917" s="251"/>
      <c r="E917" s="252"/>
      <c r="F917" s="253"/>
      <c r="G917" s="253"/>
      <c r="H917" s="252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250"/>
      <c r="B918" s="251"/>
      <c r="C918" s="251"/>
      <c r="D918" s="251"/>
      <c r="E918" s="252"/>
      <c r="F918" s="253"/>
      <c r="G918" s="253"/>
      <c r="H918" s="252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250"/>
      <c r="B919" s="251"/>
      <c r="C919" s="251"/>
      <c r="D919" s="251"/>
      <c r="E919" s="252"/>
      <c r="F919" s="253"/>
      <c r="G919" s="253"/>
      <c r="H919" s="252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250"/>
      <c r="B920" s="251"/>
      <c r="C920" s="251"/>
      <c r="D920" s="251"/>
      <c r="E920" s="252"/>
      <c r="F920" s="253"/>
      <c r="G920" s="253"/>
      <c r="H920" s="252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250"/>
      <c r="B921" s="251"/>
      <c r="C921" s="251"/>
      <c r="D921" s="251"/>
      <c r="E921" s="252"/>
      <c r="F921" s="253"/>
      <c r="G921" s="253"/>
      <c r="H921" s="252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250"/>
      <c r="B922" s="251"/>
      <c r="C922" s="251"/>
      <c r="D922" s="251"/>
      <c r="E922" s="252"/>
      <c r="F922" s="253"/>
      <c r="G922" s="253"/>
      <c r="H922" s="252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250"/>
      <c r="B923" s="251"/>
      <c r="C923" s="251"/>
      <c r="D923" s="251"/>
      <c r="E923" s="252"/>
      <c r="F923" s="253"/>
      <c r="G923" s="253"/>
      <c r="H923" s="252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250"/>
      <c r="B924" s="251"/>
      <c r="C924" s="251"/>
      <c r="D924" s="251"/>
      <c r="E924" s="252"/>
      <c r="F924" s="253"/>
      <c r="G924" s="253"/>
      <c r="H924" s="252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250"/>
      <c r="B925" s="251"/>
      <c r="C925" s="251"/>
      <c r="D925" s="251"/>
      <c r="E925" s="252"/>
      <c r="F925" s="253"/>
      <c r="G925" s="253"/>
      <c r="H925" s="252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250"/>
      <c r="B926" s="251"/>
      <c r="C926" s="251"/>
      <c r="D926" s="251"/>
      <c r="E926" s="252"/>
      <c r="F926" s="253"/>
      <c r="G926" s="253"/>
      <c r="H926" s="252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250"/>
      <c r="B927" s="251"/>
      <c r="C927" s="251"/>
      <c r="D927" s="251"/>
      <c r="E927" s="252"/>
      <c r="F927" s="253"/>
      <c r="G927" s="253"/>
      <c r="H927" s="252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250"/>
      <c r="B928" s="251"/>
      <c r="C928" s="251"/>
      <c r="D928" s="251"/>
      <c r="E928" s="252"/>
      <c r="F928" s="253"/>
      <c r="G928" s="253"/>
      <c r="H928" s="252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250"/>
      <c r="B929" s="251"/>
      <c r="C929" s="251"/>
      <c r="D929" s="251"/>
      <c r="E929" s="252"/>
      <c r="F929" s="253"/>
      <c r="G929" s="253"/>
      <c r="H929" s="252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250"/>
      <c r="B930" s="251"/>
      <c r="C930" s="251"/>
      <c r="D930" s="251"/>
      <c r="E930" s="252"/>
      <c r="F930" s="253"/>
      <c r="G930" s="253"/>
      <c r="H930" s="252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250"/>
      <c r="B931" s="251"/>
      <c r="C931" s="251"/>
      <c r="D931" s="251"/>
      <c r="E931" s="252"/>
      <c r="F931" s="253"/>
      <c r="G931" s="253"/>
      <c r="H931" s="252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250"/>
      <c r="B932" s="251"/>
      <c r="C932" s="251"/>
      <c r="D932" s="251"/>
      <c r="E932" s="252"/>
      <c r="F932" s="253"/>
      <c r="G932" s="253"/>
      <c r="H932" s="252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250"/>
      <c r="B933" s="251"/>
      <c r="C933" s="251"/>
      <c r="D933" s="251"/>
      <c r="E933" s="252"/>
      <c r="F933" s="253"/>
      <c r="G933" s="253"/>
      <c r="H933" s="252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250"/>
      <c r="B934" s="251"/>
      <c r="C934" s="251"/>
      <c r="D934" s="251"/>
      <c r="E934" s="252"/>
      <c r="F934" s="253"/>
      <c r="G934" s="253"/>
      <c r="H934" s="252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250"/>
      <c r="B935" s="251"/>
      <c r="C935" s="251"/>
      <c r="D935" s="251"/>
      <c r="E935" s="252"/>
      <c r="F935" s="253"/>
      <c r="G935" s="253"/>
      <c r="H935" s="252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250"/>
      <c r="B936" s="251"/>
      <c r="C936" s="251"/>
      <c r="D936" s="251"/>
      <c r="E936" s="252"/>
      <c r="F936" s="253"/>
      <c r="G936" s="253"/>
      <c r="H936" s="252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250"/>
      <c r="B937" s="251"/>
      <c r="C937" s="251"/>
      <c r="D937" s="251"/>
      <c r="E937" s="252"/>
      <c r="F937" s="253"/>
      <c r="G937" s="253"/>
      <c r="H937" s="252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250"/>
      <c r="B938" s="251"/>
      <c r="C938" s="251"/>
      <c r="D938" s="251"/>
      <c r="E938" s="252"/>
      <c r="F938" s="253"/>
      <c r="G938" s="253"/>
      <c r="H938" s="252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250"/>
      <c r="B939" s="251"/>
      <c r="C939" s="251"/>
      <c r="D939" s="251"/>
      <c r="E939" s="252"/>
      <c r="F939" s="253"/>
      <c r="G939" s="253"/>
      <c r="H939" s="252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250"/>
      <c r="B940" s="251"/>
      <c r="C940" s="251"/>
      <c r="D940" s="251"/>
      <c r="E940" s="252"/>
      <c r="F940" s="253"/>
      <c r="G940" s="253"/>
      <c r="H940" s="252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250"/>
      <c r="B941" s="251"/>
      <c r="C941" s="251"/>
      <c r="D941" s="251"/>
      <c r="E941" s="252"/>
      <c r="F941" s="253"/>
      <c r="G941" s="253"/>
      <c r="H941" s="252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250"/>
      <c r="B942" s="251"/>
      <c r="C942" s="251"/>
      <c r="D942" s="251"/>
      <c r="E942" s="252"/>
      <c r="F942" s="253"/>
      <c r="G942" s="253"/>
      <c r="H942" s="252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250"/>
      <c r="B943" s="251"/>
      <c r="C943" s="251"/>
      <c r="D943" s="251"/>
      <c r="E943" s="252"/>
      <c r="F943" s="253"/>
      <c r="G943" s="253"/>
      <c r="H943" s="252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250"/>
      <c r="B944" s="251"/>
      <c r="C944" s="251"/>
      <c r="D944" s="251"/>
      <c r="E944" s="252"/>
      <c r="F944" s="253"/>
      <c r="G944" s="253"/>
      <c r="H944" s="252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250"/>
      <c r="B945" s="251"/>
      <c r="C945" s="251"/>
      <c r="D945" s="251"/>
      <c r="E945" s="252"/>
      <c r="F945" s="253"/>
      <c r="G945" s="253"/>
      <c r="H945" s="252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250"/>
      <c r="B946" s="251"/>
      <c r="C946" s="251"/>
      <c r="D946" s="251"/>
      <c r="E946" s="252"/>
      <c r="F946" s="253"/>
      <c r="G946" s="253"/>
      <c r="H946" s="252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250"/>
      <c r="B947" s="251"/>
      <c r="C947" s="251"/>
      <c r="D947" s="251"/>
      <c r="E947" s="252"/>
      <c r="F947" s="253"/>
      <c r="G947" s="253"/>
      <c r="H947" s="252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250"/>
      <c r="B948" s="251"/>
      <c r="C948" s="251"/>
      <c r="D948" s="251"/>
      <c r="E948" s="252"/>
      <c r="F948" s="253"/>
      <c r="G948" s="253"/>
      <c r="H948" s="252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250"/>
      <c r="B949" s="251"/>
      <c r="C949" s="251"/>
      <c r="D949" s="251"/>
      <c r="E949" s="252"/>
      <c r="F949" s="253"/>
      <c r="G949" s="253"/>
      <c r="H949" s="252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250"/>
      <c r="B950" s="251"/>
      <c r="C950" s="251"/>
      <c r="D950" s="251"/>
      <c r="E950" s="252"/>
      <c r="F950" s="253"/>
      <c r="G950" s="253"/>
      <c r="H950" s="252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250"/>
      <c r="B951" s="251"/>
      <c r="C951" s="251"/>
      <c r="D951" s="251"/>
      <c r="E951" s="252"/>
      <c r="F951" s="253"/>
      <c r="G951" s="253"/>
      <c r="H951" s="252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250"/>
      <c r="B952" s="251"/>
      <c r="C952" s="251"/>
      <c r="D952" s="251"/>
      <c r="E952" s="252"/>
      <c r="F952" s="253"/>
      <c r="G952" s="253"/>
      <c r="H952" s="252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250"/>
      <c r="B953" s="251"/>
      <c r="C953" s="251"/>
      <c r="D953" s="251"/>
      <c r="E953" s="252"/>
      <c r="F953" s="253"/>
      <c r="G953" s="253"/>
      <c r="H953" s="252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250"/>
      <c r="B954" s="251"/>
      <c r="C954" s="251"/>
      <c r="D954" s="251"/>
      <c r="E954" s="252"/>
      <c r="F954" s="253"/>
      <c r="G954" s="253"/>
      <c r="H954" s="252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250"/>
      <c r="B955" s="251"/>
      <c r="C955" s="251"/>
      <c r="D955" s="251"/>
      <c r="E955" s="252"/>
      <c r="F955" s="253"/>
      <c r="G955" s="253"/>
      <c r="H955" s="252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250"/>
      <c r="B956" s="251"/>
      <c r="C956" s="251"/>
      <c r="D956" s="251"/>
      <c r="E956" s="252"/>
      <c r="F956" s="253"/>
      <c r="G956" s="253"/>
      <c r="H956" s="252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250"/>
      <c r="B957" s="251"/>
      <c r="C957" s="251"/>
      <c r="D957" s="251"/>
      <c r="E957" s="252"/>
      <c r="F957" s="253"/>
      <c r="G957" s="253"/>
      <c r="H957" s="252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250"/>
      <c r="B958" s="251"/>
      <c r="C958" s="251"/>
      <c r="D958" s="251"/>
      <c r="E958" s="252"/>
      <c r="F958" s="253"/>
      <c r="G958" s="253"/>
      <c r="H958" s="252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250"/>
      <c r="B959" s="251"/>
      <c r="C959" s="251"/>
      <c r="D959" s="251"/>
      <c r="E959" s="252"/>
      <c r="F959" s="253"/>
      <c r="G959" s="253"/>
      <c r="H959" s="252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250"/>
      <c r="B960" s="251"/>
      <c r="C960" s="251"/>
      <c r="D960" s="251"/>
      <c r="E960" s="252"/>
      <c r="F960" s="253"/>
      <c r="G960" s="253"/>
      <c r="H960" s="252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250"/>
      <c r="B961" s="251"/>
      <c r="C961" s="251"/>
      <c r="D961" s="251"/>
      <c r="E961" s="252"/>
      <c r="F961" s="253"/>
      <c r="G961" s="253"/>
      <c r="H961" s="252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250"/>
      <c r="B962" s="251"/>
      <c r="C962" s="251"/>
      <c r="D962" s="251"/>
      <c r="E962" s="252"/>
      <c r="F962" s="253"/>
      <c r="G962" s="253"/>
      <c r="H962" s="252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250"/>
      <c r="B963" s="251"/>
      <c r="C963" s="251"/>
      <c r="D963" s="251"/>
      <c r="E963" s="252"/>
      <c r="F963" s="253"/>
      <c r="G963" s="253"/>
      <c r="H963" s="252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250"/>
      <c r="B964" s="251"/>
      <c r="C964" s="251"/>
      <c r="D964" s="251"/>
      <c r="E964" s="252"/>
      <c r="F964" s="253"/>
      <c r="G964" s="253"/>
      <c r="H964" s="252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250"/>
      <c r="B965" s="251"/>
      <c r="C965" s="251"/>
      <c r="D965" s="251"/>
      <c r="E965" s="252"/>
      <c r="F965" s="253"/>
      <c r="G965" s="253"/>
      <c r="H965" s="252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250"/>
      <c r="B966" s="251"/>
      <c r="C966" s="251"/>
      <c r="D966" s="251"/>
      <c r="E966" s="252"/>
      <c r="F966" s="253"/>
      <c r="G966" s="253"/>
      <c r="H966" s="252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250"/>
      <c r="B967" s="251"/>
      <c r="C967" s="251"/>
      <c r="D967" s="251"/>
      <c r="E967" s="252"/>
      <c r="F967" s="253"/>
      <c r="G967" s="253"/>
      <c r="H967" s="252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250"/>
      <c r="B968" s="251"/>
      <c r="C968" s="251"/>
      <c r="D968" s="251"/>
      <c r="E968" s="252"/>
      <c r="F968" s="253"/>
      <c r="G968" s="253"/>
      <c r="H968" s="252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250"/>
      <c r="B969" s="251"/>
      <c r="C969" s="251"/>
      <c r="D969" s="251"/>
      <c r="E969" s="252"/>
      <c r="F969" s="253"/>
      <c r="G969" s="253"/>
      <c r="H969" s="252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250"/>
      <c r="B970" s="251"/>
      <c r="C970" s="251"/>
      <c r="D970" s="251"/>
      <c r="E970" s="252"/>
      <c r="F970" s="253"/>
      <c r="G970" s="253"/>
      <c r="H970" s="252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250"/>
      <c r="B971" s="251"/>
      <c r="C971" s="251"/>
      <c r="D971" s="251"/>
      <c r="E971" s="252"/>
      <c r="F971" s="253"/>
      <c r="G971" s="253"/>
      <c r="H971" s="252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250"/>
      <c r="B972" s="251"/>
      <c r="C972" s="251"/>
      <c r="D972" s="251"/>
      <c r="E972" s="252"/>
      <c r="F972" s="253"/>
      <c r="G972" s="253"/>
      <c r="H972" s="252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250"/>
      <c r="B973" s="251"/>
      <c r="C973" s="251"/>
      <c r="D973" s="251"/>
      <c r="E973" s="252"/>
      <c r="F973" s="253"/>
      <c r="G973" s="253"/>
      <c r="H973" s="252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250"/>
      <c r="B974" s="251"/>
      <c r="C974" s="251"/>
      <c r="D974" s="251"/>
      <c r="E974" s="252"/>
      <c r="F974" s="253"/>
      <c r="G974" s="253"/>
      <c r="H974" s="252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250"/>
      <c r="B975" s="251"/>
      <c r="C975" s="251"/>
      <c r="D975" s="251"/>
      <c r="E975" s="252"/>
      <c r="F975" s="253"/>
      <c r="G975" s="253"/>
      <c r="H975" s="252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250"/>
      <c r="B976" s="251"/>
      <c r="C976" s="251"/>
      <c r="D976" s="251"/>
      <c r="E976" s="252"/>
      <c r="F976" s="253"/>
      <c r="G976" s="253"/>
      <c r="H976" s="252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250"/>
      <c r="B977" s="251"/>
      <c r="C977" s="251"/>
      <c r="D977" s="251"/>
      <c r="E977" s="252"/>
      <c r="F977" s="253"/>
      <c r="G977" s="253"/>
      <c r="H977" s="252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250"/>
      <c r="B978" s="251"/>
      <c r="C978" s="251"/>
      <c r="D978" s="251"/>
      <c r="E978" s="252"/>
      <c r="F978" s="253"/>
      <c r="G978" s="253"/>
      <c r="H978" s="252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250"/>
      <c r="B979" s="251"/>
      <c r="C979" s="251"/>
      <c r="D979" s="251"/>
      <c r="E979" s="252"/>
      <c r="F979" s="253"/>
      <c r="G979" s="253"/>
      <c r="H979" s="252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250"/>
      <c r="B980" s="251"/>
      <c r="C980" s="251"/>
      <c r="D980" s="251"/>
      <c r="E980" s="252"/>
      <c r="F980" s="253"/>
      <c r="G980" s="253"/>
      <c r="H980" s="252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250"/>
      <c r="B981" s="251"/>
      <c r="C981" s="251"/>
      <c r="D981" s="251"/>
      <c r="E981" s="252"/>
      <c r="F981" s="253"/>
      <c r="G981" s="253"/>
      <c r="H981" s="25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250"/>
      <c r="B982" s="251"/>
      <c r="C982" s="251"/>
      <c r="D982" s="251"/>
      <c r="E982" s="252"/>
      <c r="F982" s="253"/>
      <c r="G982" s="253"/>
      <c r="H982" s="252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250"/>
      <c r="B983" s="251"/>
      <c r="C983" s="251"/>
      <c r="D983" s="251"/>
      <c r="E983" s="252"/>
      <c r="F983" s="253"/>
      <c r="G983" s="253"/>
      <c r="H983" s="252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250"/>
      <c r="B984" s="251"/>
      <c r="C984" s="251"/>
      <c r="D984" s="251"/>
      <c r="E984" s="252"/>
      <c r="F984" s="253"/>
      <c r="G984" s="253"/>
      <c r="H984" s="252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250"/>
      <c r="B985" s="251"/>
      <c r="C985" s="251"/>
      <c r="D985" s="251"/>
      <c r="E985" s="252"/>
      <c r="F985" s="253"/>
      <c r="G985" s="253"/>
      <c r="H985" s="252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250"/>
      <c r="B986" s="251"/>
      <c r="C986" s="251"/>
      <c r="D986" s="251"/>
      <c r="E986" s="252"/>
      <c r="F986" s="253"/>
      <c r="G986" s="253"/>
      <c r="H986" s="252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250"/>
      <c r="B987" s="251"/>
      <c r="C987" s="251"/>
      <c r="D987" s="251"/>
      <c r="E987" s="252"/>
      <c r="F987" s="253"/>
      <c r="G987" s="253"/>
      <c r="H987" s="252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250"/>
      <c r="B988" s="251"/>
      <c r="C988" s="251"/>
      <c r="D988" s="251"/>
      <c r="E988" s="252"/>
      <c r="F988" s="253"/>
      <c r="G988" s="253"/>
      <c r="H988" s="252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250"/>
      <c r="B989" s="251"/>
      <c r="C989" s="251"/>
      <c r="D989" s="251"/>
      <c r="E989" s="252"/>
      <c r="F989" s="253"/>
      <c r="G989" s="253"/>
      <c r="H989" s="252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250"/>
      <c r="B990" s="251"/>
      <c r="C990" s="251"/>
      <c r="D990" s="251"/>
      <c r="E990" s="252"/>
      <c r="F990" s="253"/>
      <c r="G990" s="253"/>
      <c r="H990" s="252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250"/>
      <c r="B991" s="251"/>
      <c r="C991" s="251"/>
      <c r="D991" s="251"/>
      <c r="E991" s="252"/>
      <c r="F991" s="253"/>
      <c r="G991" s="253"/>
      <c r="H991" s="252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250"/>
      <c r="B992" s="251"/>
      <c r="C992" s="251"/>
      <c r="D992" s="251"/>
      <c r="E992" s="252"/>
      <c r="F992" s="253"/>
      <c r="G992" s="253"/>
      <c r="H992" s="252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250"/>
      <c r="B993" s="251"/>
      <c r="C993" s="251"/>
      <c r="D993" s="251"/>
      <c r="E993" s="252"/>
      <c r="F993" s="253"/>
      <c r="G993" s="253"/>
      <c r="H993" s="252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250"/>
      <c r="B994" s="251"/>
      <c r="C994" s="251"/>
      <c r="D994" s="251"/>
      <c r="E994" s="252"/>
      <c r="F994" s="253"/>
      <c r="G994" s="253"/>
      <c r="H994" s="252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250"/>
      <c r="B995" s="251"/>
      <c r="C995" s="251"/>
      <c r="D995" s="251"/>
      <c r="E995" s="252"/>
      <c r="F995" s="253"/>
      <c r="G995" s="253"/>
      <c r="H995" s="252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250"/>
      <c r="B996" s="251"/>
      <c r="C996" s="251"/>
      <c r="D996" s="251"/>
      <c r="E996" s="252"/>
      <c r="F996" s="253"/>
      <c r="G996" s="253"/>
      <c r="H996" s="252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250"/>
      <c r="B997" s="251"/>
      <c r="C997" s="251"/>
      <c r="D997" s="251"/>
      <c r="E997" s="252"/>
      <c r="F997" s="253"/>
      <c r="G997" s="253"/>
      <c r="H997" s="252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250"/>
      <c r="B998" s="251"/>
      <c r="C998" s="251"/>
      <c r="D998" s="251"/>
      <c r="E998" s="252"/>
      <c r="F998" s="253"/>
      <c r="G998" s="253"/>
      <c r="H998" s="252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250"/>
      <c r="B999" s="251"/>
      <c r="C999" s="251"/>
      <c r="D999" s="251"/>
      <c r="E999" s="252"/>
      <c r="F999" s="253"/>
      <c r="G999" s="253"/>
      <c r="H999" s="252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" customHeight="1">
      <c r="A1000" s="250"/>
      <c r="B1000" s="251"/>
      <c r="C1000" s="251"/>
      <c r="D1000" s="251"/>
      <c r="E1000" s="252"/>
      <c r="F1000" s="253"/>
      <c r="G1000" s="253"/>
      <c r="H1000" s="252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" customHeight="1">
      <c r="A1001" s="250"/>
      <c r="B1001" s="251"/>
      <c r="C1001" s="251"/>
      <c r="D1001" s="251"/>
      <c r="E1001" s="252"/>
      <c r="F1001" s="253"/>
      <c r="G1001" s="253"/>
      <c r="H1001" s="252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" customHeight="1">
      <c r="A1002" s="250"/>
      <c r="B1002" s="251"/>
      <c r="C1002" s="251"/>
      <c r="D1002" s="251"/>
      <c r="E1002" s="252"/>
      <c r="F1002" s="253"/>
      <c r="G1002" s="253"/>
      <c r="H1002" s="252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" customHeight="1">
      <c r="A1003" s="250"/>
      <c r="B1003" s="251"/>
      <c r="C1003" s="251"/>
      <c r="D1003" s="251"/>
      <c r="E1003" s="252"/>
      <c r="F1003" s="253"/>
      <c r="G1003" s="253"/>
      <c r="H1003" s="252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" customHeight="1">
      <c r="A1004" s="250"/>
      <c r="B1004" s="251"/>
      <c r="C1004" s="251"/>
      <c r="D1004" s="251"/>
      <c r="E1004" s="252"/>
      <c r="F1004" s="253"/>
      <c r="G1004" s="253"/>
      <c r="H1004" s="252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" customHeight="1">
      <c r="A1005" s="250"/>
      <c r="B1005" s="251"/>
      <c r="C1005" s="251"/>
      <c r="D1005" s="251"/>
      <c r="E1005" s="252"/>
      <c r="F1005" s="253"/>
      <c r="G1005" s="253"/>
      <c r="H1005" s="252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" customHeight="1">
      <c r="A1006" s="250"/>
      <c r="B1006" s="251"/>
      <c r="C1006" s="251"/>
      <c r="D1006" s="251"/>
      <c r="E1006" s="252"/>
      <c r="F1006" s="253"/>
      <c r="G1006" s="253"/>
      <c r="H1006" s="252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" customHeight="1">
      <c r="A1007" s="250"/>
      <c r="B1007" s="251"/>
      <c r="C1007" s="251"/>
      <c r="D1007" s="251"/>
      <c r="E1007" s="252"/>
      <c r="F1007" s="253"/>
      <c r="G1007" s="253"/>
      <c r="H1007" s="252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2" customHeight="1">
      <c r="A1008" s="250"/>
      <c r="B1008" s="251"/>
      <c r="C1008" s="251"/>
      <c r="D1008" s="251"/>
      <c r="E1008" s="252"/>
      <c r="F1008" s="253"/>
      <c r="G1008" s="253"/>
      <c r="H1008" s="252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2" customHeight="1">
      <c r="A1009" s="250"/>
      <c r="B1009" s="251"/>
      <c r="C1009" s="251"/>
      <c r="D1009" s="251"/>
      <c r="E1009" s="252"/>
      <c r="F1009" s="253"/>
      <c r="G1009" s="253"/>
      <c r="H1009" s="252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2" customHeight="1">
      <c r="A1010" s="250"/>
      <c r="B1010" s="251"/>
      <c r="C1010" s="251"/>
      <c r="D1010" s="251"/>
      <c r="E1010" s="252"/>
      <c r="F1010" s="253"/>
      <c r="G1010" s="253"/>
      <c r="H1010" s="252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2" customHeight="1">
      <c r="A1011" s="250"/>
      <c r="B1011" s="251"/>
      <c r="C1011" s="251"/>
      <c r="D1011" s="251"/>
      <c r="E1011" s="252"/>
      <c r="F1011" s="253"/>
      <c r="G1011" s="253"/>
      <c r="H1011" s="252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2" customHeight="1">
      <c r="A1012" s="250"/>
      <c r="B1012" s="251"/>
      <c r="C1012" s="251"/>
      <c r="D1012" s="251"/>
      <c r="E1012" s="252"/>
      <c r="F1012" s="253"/>
      <c r="G1012" s="253"/>
      <c r="H1012" s="252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2" customHeight="1">
      <c r="A1013" s="250"/>
      <c r="B1013" s="251"/>
      <c r="C1013" s="251"/>
      <c r="D1013" s="251"/>
      <c r="E1013" s="252"/>
      <c r="F1013" s="253"/>
      <c r="G1013" s="253"/>
      <c r="H1013" s="252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1:26" ht="12" customHeight="1">
      <c r="A1014" s="250"/>
      <c r="B1014" s="251"/>
      <c r="C1014" s="251"/>
      <c r="D1014" s="251"/>
      <c r="E1014" s="252"/>
      <c r="F1014" s="253"/>
      <c r="G1014" s="253"/>
      <c r="H1014" s="252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1:26" ht="12" customHeight="1">
      <c r="A1015" s="250"/>
      <c r="B1015" s="251"/>
      <c r="C1015" s="251"/>
      <c r="D1015" s="251"/>
      <c r="E1015" s="252"/>
      <c r="F1015" s="253"/>
      <c r="G1015" s="253"/>
      <c r="H1015" s="252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1:26" ht="12" customHeight="1">
      <c r="A1016" s="250"/>
      <c r="B1016" s="251"/>
      <c r="C1016" s="251"/>
      <c r="D1016" s="251"/>
      <c r="E1016" s="252"/>
      <c r="F1016" s="253"/>
      <c r="G1016" s="253"/>
      <c r="H1016" s="252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1:26" ht="12" customHeight="1">
      <c r="A1017" s="250"/>
      <c r="B1017" s="251"/>
      <c r="C1017" s="251"/>
      <c r="D1017" s="251"/>
      <c r="E1017" s="252"/>
      <c r="F1017" s="253"/>
      <c r="G1017" s="253"/>
      <c r="H1017" s="252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spans="1:26" ht="12" customHeight="1">
      <c r="A1018" s="250"/>
      <c r="B1018" s="251"/>
      <c r="C1018" s="251"/>
      <c r="D1018" s="251"/>
      <c r="E1018" s="252"/>
      <c r="F1018" s="253"/>
      <c r="G1018" s="253"/>
      <c r="H1018" s="252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spans="1:26" ht="12" customHeight="1">
      <c r="A1019" s="250"/>
      <c r="B1019" s="251"/>
      <c r="C1019" s="251"/>
      <c r="D1019" s="251"/>
      <c r="E1019" s="252"/>
      <c r="F1019" s="253"/>
      <c r="G1019" s="253"/>
      <c r="H1019" s="252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spans="1:26" ht="12" customHeight="1">
      <c r="A1020" s="250"/>
      <c r="B1020" s="251"/>
      <c r="C1020" s="251"/>
      <c r="D1020" s="251"/>
      <c r="E1020" s="252"/>
      <c r="F1020" s="253"/>
      <c r="G1020" s="253"/>
      <c r="H1020" s="252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spans="1:26" ht="12" customHeight="1">
      <c r="A1021" s="250"/>
      <c r="B1021" s="251"/>
      <c r="C1021" s="251"/>
      <c r="D1021" s="251"/>
      <c r="E1021" s="252"/>
      <c r="F1021" s="253"/>
      <c r="G1021" s="253"/>
      <c r="H1021" s="252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spans="1:26" ht="12" customHeight="1">
      <c r="A1022" s="250"/>
      <c r="B1022" s="251"/>
      <c r="C1022" s="251"/>
      <c r="D1022" s="251"/>
      <c r="E1022" s="252"/>
      <c r="F1022" s="253"/>
      <c r="G1022" s="253"/>
      <c r="H1022" s="252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 spans="1:26" ht="12" customHeight="1">
      <c r="A1023" s="250"/>
      <c r="B1023" s="251"/>
      <c r="C1023" s="251"/>
      <c r="D1023" s="251"/>
      <c r="E1023" s="252"/>
      <c r="F1023" s="253"/>
      <c r="G1023" s="253"/>
      <c r="H1023" s="252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 spans="1:26" ht="12" customHeight="1">
      <c r="A1024" s="250"/>
      <c r="B1024" s="251"/>
      <c r="C1024" s="251"/>
      <c r="D1024" s="251"/>
      <c r="E1024" s="252"/>
      <c r="F1024" s="253"/>
      <c r="G1024" s="253"/>
      <c r="H1024" s="252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 spans="1:26" ht="12" customHeight="1">
      <c r="A1025" s="250"/>
      <c r="B1025" s="251"/>
      <c r="C1025" s="251"/>
      <c r="D1025" s="251"/>
      <c r="E1025" s="252"/>
      <c r="F1025" s="253"/>
      <c r="G1025" s="253"/>
      <c r="H1025" s="252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 spans="1:26" ht="12" customHeight="1">
      <c r="A1026" s="250"/>
      <c r="B1026" s="251"/>
      <c r="C1026" s="251"/>
      <c r="D1026" s="251"/>
      <c r="E1026" s="252"/>
      <c r="F1026" s="253"/>
      <c r="G1026" s="253"/>
      <c r="H1026" s="252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 spans="1:26" ht="12" customHeight="1">
      <c r="A1027" s="250"/>
      <c r="B1027" s="251"/>
      <c r="C1027" s="251"/>
      <c r="D1027" s="251"/>
      <c r="E1027" s="252"/>
      <c r="F1027" s="253"/>
      <c r="G1027" s="253"/>
      <c r="H1027" s="252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  <row r="1028" spans="1:26" ht="12" customHeight="1">
      <c r="A1028" s="250"/>
      <c r="B1028" s="251"/>
      <c r="C1028" s="251"/>
      <c r="D1028" s="251"/>
      <c r="E1028" s="252"/>
      <c r="F1028" s="253"/>
      <c r="G1028" s="253"/>
      <c r="H1028" s="252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</row>
    <row r="1029" spans="1:26" ht="12" customHeight="1">
      <c r="A1029" s="250"/>
      <c r="B1029" s="251"/>
      <c r="C1029" s="251"/>
      <c r="D1029" s="251"/>
      <c r="E1029" s="252"/>
      <c r="F1029" s="253"/>
      <c r="G1029" s="253"/>
      <c r="H1029" s="252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</row>
    <row r="1030" spans="1:26" ht="12" customHeight="1">
      <c r="A1030" s="250"/>
      <c r="B1030" s="251"/>
      <c r="C1030" s="251"/>
      <c r="D1030" s="251"/>
      <c r="E1030" s="252"/>
      <c r="F1030" s="253"/>
      <c r="G1030" s="253"/>
      <c r="H1030" s="252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</row>
    <row r="1031" spans="1:26" ht="12" customHeight="1">
      <c r="A1031" s="250"/>
      <c r="B1031" s="251"/>
      <c r="C1031" s="251"/>
      <c r="D1031" s="251"/>
      <c r="E1031" s="252"/>
      <c r="F1031" s="253"/>
      <c r="G1031" s="253"/>
      <c r="H1031" s="252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</row>
    <row r="1032" spans="1:26" ht="12" customHeight="1">
      <c r="A1032" s="250"/>
      <c r="B1032" s="251"/>
      <c r="C1032" s="251"/>
      <c r="D1032" s="251"/>
      <c r="E1032" s="252"/>
      <c r="F1032" s="253"/>
      <c r="G1032" s="253"/>
      <c r="H1032" s="252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</row>
    <row r="1033" spans="1:26" ht="12" customHeight="1">
      <c r="A1033" s="250"/>
      <c r="B1033" s="251"/>
      <c r="C1033" s="251"/>
      <c r="D1033" s="251"/>
      <c r="E1033" s="252"/>
      <c r="F1033" s="253"/>
      <c r="G1033" s="253"/>
      <c r="H1033" s="252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</row>
    <row r="1034" spans="1:26" ht="12" customHeight="1">
      <c r="A1034" s="250"/>
      <c r="B1034" s="251"/>
      <c r="C1034" s="251"/>
      <c r="D1034" s="251"/>
      <c r="E1034" s="252"/>
      <c r="F1034" s="253"/>
      <c r="G1034" s="253"/>
      <c r="H1034" s="252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</row>
    <row r="1035" spans="1:26" ht="12" customHeight="1">
      <c r="A1035" s="250"/>
      <c r="B1035" s="251"/>
      <c r="C1035" s="251"/>
      <c r="D1035" s="251"/>
      <c r="E1035" s="252"/>
      <c r="F1035" s="253"/>
      <c r="G1035" s="253"/>
      <c r="H1035" s="252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</row>
    <row r="1036" spans="1:26" ht="12" customHeight="1">
      <c r="A1036" s="250"/>
      <c r="B1036" s="251"/>
      <c r="C1036" s="251"/>
      <c r="D1036" s="251"/>
      <c r="E1036" s="252"/>
      <c r="F1036" s="253"/>
      <c r="G1036" s="253"/>
      <c r="H1036" s="252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</row>
    <row r="1037" spans="1:26" ht="12" customHeight="1">
      <c r="A1037" s="250"/>
      <c r="B1037" s="251"/>
      <c r="C1037" s="251"/>
      <c r="D1037" s="251"/>
      <c r="E1037" s="252"/>
      <c r="F1037" s="253"/>
      <c r="G1037" s="253"/>
      <c r="H1037" s="252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</row>
    <row r="1038" spans="1:26" ht="12" customHeight="1">
      <c r="A1038" s="250"/>
      <c r="B1038" s="251"/>
      <c r="C1038" s="251"/>
      <c r="D1038" s="251"/>
      <c r="E1038" s="252"/>
      <c r="F1038" s="253"/>
      <c r="G1038" s="253"/>
      <c r="H1038" s="252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</row>
    <row r="1039" spans="1:26" ht="12" customHeight="1">
      <c r="A1039" s="250"/>
      <c r="B1039" s="251"/>
      <c r="C1039" s="251"/>
      <c r="D1039" s="251"/>
      <c r="E1039" s="252"/>
      <c r="F1039" s="253"/>
      <c r="G1039" s="253"/>
      <c r="H1039" s="252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</row>
    <row r="1040" spans="1:26" ht="12" customHeight="1">
      <c r="A1040" s="250"/>
      <c r="B1040" s="251"/>
      <c r="C1040" s="251"/>
      <c r="D1040" s="251"/>
      <c r="E1040" s="252"/>
      <c r="F1040" s="253"/>
      <c r="G1040" s="253"/>
      <c r="H1040" s="252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</row>
    <row r="1041" spans="1:26" ht="12" customHeight="1">
      <c r="A1041" s="250"/>
      <c r="B1041" s="251"/>
      <c r="C1041" s="251"/>
      <c r="D1041" s="251"/>
      <c r="E1041" s="252"/>
      <c r="F1041" s="253"/>
      <c r="G1041" s="253"/>
      <c r="H1041" s="252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</row>
    <row r="1042" spans="1:26" ht="12" customHeight="1">
      <c r="A1042" s="250"/>
      <c r="B1042" s="251"/>
      <c r="C1042" s="251"/>
      <c r="D1042" s="251"/>
      <c r="E1042" s="252"/>
      <c r="F1042" s="253"/>
      <c r="G1042" s="253"/>
      <c r="H1042" s="252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</row>
    <row r="1043" spans="1:26" ht="12" customHeight="1">
      <c r="A1043" s="250"/>
      <c r="B1043" s="251"/>
      <c r="C1043" s="251"/>
      <c r="D1043" s="251"/>
      <c r="E1043" s="252"/>
      <c r="F1043" s="253"/>
      <c r="G1043" s="253"/>
      <c r="H1043" s="252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</row>
    <row r="1044" spans="1:26" ht="12" customHeight="1">
      <c r="A1044" s="250"/>
      <c r="B1044" s="251"/>
      <c r="C1044" s="251"/>
      <c r="D1044" s="251"/>
      <c r="E1044" s="252"/>
      <c r="F1044" s="253"/>
      <c r="G1044" s="253"/>
      <c r="H1044" s="252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</row>
    <row r="1045" spans="1:26" ht="12" customHeight="1">
      <c r="A1045" s="250"/>
      <c r="B1045" s="251"/>
      <c r="C1045" s="251"/>
      <c r="D1045" s="251"/>
      <c r="E1045" s="252"/>
      <c r="F1045" s="253"/>
      <c r="G1045" s="253"/>
      <c r="H1045" s="252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</row>
    <row r="1046" spans="1:26" ht="12" customHeight="1">
      <c r="A1046" s="250"/>
      <c r="B1046" s="251"/>
      <c r="C1046" s="251"/>
      <c r="D1046" s="251"/>
      <c r="E1046" s="252"/>
      <c r="F1046" s="253"/>
      <c r="G1046" s="253"/>
      <c r="H1046" s="252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</row>
    <row r="1047" spans="1:26" ht="12" customHeight="1">
      <c r="A1047" s="250"/>
      <c r="B1047" s="251"/>
      <c r="C1047" s="251"/>
      <c r="D1047" s="251"/>
      <c r="E1047" s="252"/>
      <c r="F1047" s="253"/>
      <c r="G1047" s="253"/>
      <c r="H1047" s="252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</row>
    <row r="1048" spans="1:26" ht="12" customHeight="1">
      <c r="A1048" s="250"/>
      <c r="B1048" s="251"/>
      <c r="C1048" s="251"/>
      <c r="D1048" s="251"/>
      <c r="E1048" s="252"/>
      <c r="F1048" s="253"/>
      <c r="G1048" s="253"/>
      <c r="H1048" s="252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</row>
    <row r="1049" spans="1:26" ht="12" customHeight="1">
      <c r="A1049" s="250"/>
      <c r="B1049" s="251"/>
      <c r="C1049" s="251"/>
      <c r="D1049" s="251"/>
      <c r="E1049" s="252"/>
      <c r="F1049" s="253"/>
      <c r="G1049" s="253"/>
      <c r="H1049" s="252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</row>
    <row r="1050" spans="1:26" ht="12" customHeight="1">
      <c r="A1050" s="250"/>
      <c r="B1050" s="251"/>
      <c r="C1050" s="251"/>
      <c r="D1050" s="251"/>
      <c r="E1050" s="252"/>
      <c r="F1050" s="253"/>
      <c r="G1050" s="253"/>
      <c r="H1050" s="252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</row>
    <row r="1051" spans="1:26" ht="12" customHeight="1">
      <c r="A1051" s="250"/>
      <c r="B1051" s="251"/>
      <c r="C1051" s="251"/>
      <c r="D1051" s="251"/>
      <c r="E1051" s="252"/>
      <c r="F1051" s="253"/>
      <c r="G1051" s="253"/>
      <c r="H1051" s="252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</row>
    <row r="1052" spans="1:26" ht="12" customHeight="1">
      <c r="A1052" s="250"/>
      <c r="B1052" s="251"/>
      <c r="C1052" s="251"/>
      <c r="D1052" s="251"/>
      <c r="E1052" s="252"/>
      <c r="F1052" s="253"/>
      <c r="G1052" s="253"/>
      <c r="H1052" s="252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</row>
    <row r="1053" spans="1:26" ht="12" customHeight="1">
      <c r="A1053" s="250"/>
      <c r="B1053" s="251"/>
      <c r="C1053" s="251"/>
      <c r="D1053" s="251"/>
      <c r="E1053" s="252"/>
      <c r="F1053" s="253"/>
      <c r="G1053" s="253"/>
      <c r="H1053" s="252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</row>
    <row r="1054" spans="1:26" ht="12" customHeight="1">
      <c r="A1054" s="250"/>
      <c r="B1054" s="251"/>
      <c r="C1054" s="251"/>
      <c r="D1054" s="251"/>
      <c r="E1054" s="252"/>
      <c r="F1054" s="253"/>
      <c r="G1054" s="253"/>
      <c r="H1054" s="252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</row>
    <row r="1055" spans="1:26" ht="12" customHeight="1">
      <c r="A1055" s="250"/>
      <c r="B1055" s="251"/>
      <c r="C1055" s="251"/>
      <c r="D1055" s="251"/>
      <c r="E1055" s="252"/>
      <c r="F1055" s="253"/>
      <c r="G1055" s="253"/>
      <c r="H1055" s="252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</row>
    <row r="1056" spans="1:26" ht="12" customHeight="1">
      <c r="A1056" s="250"/>
      <c r="B1056" s="251"/>
      <c r="C1056" s="251"/>
      <c r="D1056" s="251"/>
      <c r="E1056" s="252"/>
      <c r="F1056" s="253"/>
      <c r="G1056" s="253"/>
      <c r="H1056" s="252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</row>
    <row r="1057" spans="1:26" ht="12" customHeight="1">
      <c r="A1057" s="250"/>
      <c r="B1057" s="251"/>
      <c r="C1057" s="251"/>
      <c r="D1057" s="251"/>
      <c r="E1057" s="252"/>
      <c r="F1057" s="253"/>
      <c r="G1057" s="253"/>
      <c r="H1057" s="252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</row>
    <row r="1058" spans="1:26" ht="12" customHeight="1">
      <c r="A1058" s="250"/>
      <c r="B1058" s="251"/>
      <c r="C1058" s="251"/>
      <c r="D1058" s="251"/>
      <c r="E1058" s="252"/>
      <c r="F1058" s="253"/>
      <c r="G1058" s="253"/>
      <c r="H1058" s="252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</row>
    <row r="1059" spans="1:26" ht="12" customHeight="1">
      <c r="A1059" s="250"/>
      <c r="B1059" s="251"/>
      <c r="C1059" s="251"/>
      <c r="D1059" s="251"/>
      <c r="E1059" s="252"/>
      <c r="F1059" s="253"/>
      <c r="G1059" s="253"/>
      <c r="H1059" s="252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</row>
    <row r="1060" spans="1:26" ht="12" customHeight="1">
      <c r="A1060" s="250"/>
      <c r="B1060" s="251"/>
      <c r="C1060" s="251"/>
      <c r="D1060" s="251"/>
      <c r="E1060" s="252"/>
      <c r="F1060" s="253"/>
      <c r="G1060" s="253"/>
      <c r="H1060" s="252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</row>
    <row r="1061" spans="1:26" ht="12" customHeight="1">
      <c r="A1061" s="250"/>
      <c r="B1061" s="251"/>
      <c r="C1061" s="251"/>
      <c r="D1061" s="251"/>
      <c r="E1061" s="252"/>
      <c r="F1061" s="253"/>
      <c r="G1061" s="253"/>
      <c r="H1061" s="252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</row>
    <row r="1062" spans="1:26" ht="12" customHeight="1">
      <c r="A1062" s="250"/>
      <c r="B1062" s="251"/>
      <c r="C1062" s="251"/>
      <c r="D1062" s="251"/>
      <c r="E1062" s="252"/>
      <c r="F1062" s="253"/>
      <c r="G1062" s="253"/>
      <c r="H1062" s="252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</row>
    <row r="1063" spans="1:26" ht="12" customHeight="1">
      <c r="A1063" s="250"/>
      <c r="B1063" s="251"/>
      <c r="C1063" s="251"/>
      <c r="D1063" s="251"/>
      <c r="E1063" s="252"/>
      <c r="F1063" s="253"/>
      <c r="G1063" s="253"/>
      <c r="H1063" s="252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</row>
    <row r="1064" spans="1:26" ht="12" customHeight="1">
      <c r="A1064" s="250"/>
      <c r="B1064" s="251"/>
      <c r="C1064" s="251"/>
      <c r="D1064" s="251"/>
      <c r="E1064" s="252"/>
      <c r="F1064" s="253"/>
      <c r="G1064" s="253"/>
      <c r="H1064" s="252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</row>
    <row r="1065" spans="1:26" ht="12" customHeight="1">
      <c r="A1065" s="250"/>
      <c r="B1065" s="251"/>
      <c r="C1065" s="251"/>
      <c r="D1065" s="251"/>
      <c r="E1065" s="252"/>
      <c r="F1065" s="253"/>
      <c r="G1065" s="253"/>
      <c r="H1065" s="252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</row>
    <row r="1066" spans="1:26" ht="12" customHeight="1">
      <c r="A1066" s="250"/>
      <c r="B1066" s="251"/>
      <c r="C1066" s="251"/>
      <c r="D1066" s="251"/>
      <c r="E1066" s="252"/>
      <c r="F1066" s="253"/>
      <c r="G1066" s="253"/>
      <c r="H1066" s="252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</row>
    <row r="1067" spans="1:26" ht="12" customHeight="1">
      <c r="A1067" s="250"/>
      <c r="B1067" s="251"/>
      <c r="C1067" s="251"/>
      <c r="D1067" s="251"/>
      <c r="E1067" s="252"/>
      <c r="F1067" s="253"/>
      <c r="G1067" s="253"/>
      <c r="H1067" s="252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</row>
    <row r="1068" spans="1:26" ht="12" customHeight="1">
      <c r="A1068" s="250"/>
      <c r="B1068" s="251"/>
      <c r="C1068" s="251"/>
      <c r="D1068" s="251"/>
      <c r="E1068" s="252"/>
      <c r="F1068" s="253"/>
      <c r="G1068" s="253"/>
      <c r="H1068" s="252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</row>
    <row r="1069" spans="1:26" ht="12" customHeight="1">
      <c r="A1069" s="250"/>
      <c r="B1069" s="251"/>
      <c r="C1069" s="251"/>
      <c r="D1069" s="251"/>
      <c r="E1069" s="252"/>
      <c r="F1069" s="253"/>
      <c r="G1069" s="253"/>
      <c r="H1069" s="252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</row>
  </sheetData>
  <mergeCells count="4">
    <mergeCell ref="A1:H1"/>
    <mergeCell ref="A8:C8"/>
    <mergeCell ref="K13:L13"/>
    <mergeCell ref="L208:M208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>
      <pane ySplit="6" topLeftCell="A7" activePane="bottomLeft" state="frozen"/>
      <selection pane="bottomLeft" activeCell="F7" sqref="F7:N7"/>
    </sheetView>
  </sheetViews>
  <sheetFormatPr baseColWidth="10" defaultColWidth="16.75" defaultRowHeight="15" customHeight="1"/>
  <cols>
    <col min="1" max="1" width="8.5" customWidth="1"/>
    <col min="2" max="2" width="19" customWidth="1"/>
    <col min="3" max="3" width="56.75" customWidth="1"/>
    <col min="4" max="4" width="6.25" customWidth="1"/>
    <col min="5" max="5" width="17.75" customWidth="1"/>
    <col min="6" max="6" width="21.25" customWidth="1"/>
    <col min="7" max="7" width="19" customWidth="1"/>
    <col min="8" max="26" width="9.25" customWidth="1"/>
  </cols>
  <sheetData>
    <row r="1" spans="1:26" ht="27.75" customHeight="1">
      <c r="A1" s="395" t="s">
        <v>675</v>
      </c>
      <c r="B1" s="375"/>
      <c r="C1" s="375"/>
      <c r="D1" s="375"/>
      <c r="E1" s="375"/>
      <c r="F1" s="375"/>
      <c r="G1" s="375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53" t="s">
        <v>676</v>
      </c>
      <c r="B2" s="130"/>
      <c r="C2" s="130"/>
      <c r="D2" s="130"/>
      <c r="E2" s="4"/>
      <c r="F2" s="130"/>
      <c r="G2" s="13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53" t="s">
        <v>677</v>
      </c>
      <c r="B3" s="130"/>
      <c r="C3" s="130"/>
      <c r="D3" s="130"/>
      <c r="E3" s="4"/>
      <c r="F3" s="130"/>
      <c r="G3" s="130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254"/>
      <c r="B4" s="254"/>
      <c r="C4" s="255"/>
      <c r="D4" s="130"/>
      <c r="E4" s="4"/>
      <c r="F4" s="130"/>
      <c r="G4" s="130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30"/>
      <c r="B5" s="130"/>
      <c r="C5" s="130"/>
      <c r="D5" s="130"/>
      <c r="E5" s="4"/>
      <c r="F5" s="130"/>
      <c r="G5" s="130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134" t="s">
        <v>678</v>
      </c>
      <c r="B6" s="134"/>
      <c r="C6" s="134"/>
      <c r="D6" s="159"/>
      <c r="E6" s="252"/>
      <c r="F6" s="161"/>
      <c r="G6" s="161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 thickBot="1">
      <c r="A7" s="134" t="s">
        <v>140</v>
      </c>
      <c r="B7" s="134"/>
      <c r="C7" s="134"/>
      <c r="D7" s="159"/>
      <c r="E7" s="134" t="s">
        <v>679</v>
      </c>
      <c r="F7" s="390" t="s">
        <v>1512</v>
      </c>
      <c r="G7" s="386"/>
      <c r="H7" s="386"/>
      <c r="I7" s="386"/>
      <c r="J7" s="386"/>
      <c r="K7" s="386"/>
      <c r="L7" s="386"/>
      <c r="M7" s="386"/>
      <c r="N7" s="387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59"/>
      <c r="E8" s="134" t="s">
        <v>143</v>
      </c>
      <c r="F8" s="130"/>
      <c r="G8" s="161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4"/>
      <c r="F9" s="158"/>
      <c r="G9" s="158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2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258" t="s">
        <v>148</v>
      </c>
      <c r="F10" s="165" t="s">
        <v>680</v>
      </c>
      <c r="G10" s="165" t="s">
        <v>681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259" t="s">
        <v>35</v>
      </c>
      <c r="B11" s="259" t="s">
        <v>42</v>
      </c>
      <c r="C11" s="259" t="s">
        <v>48</v>
      </c>
      <c r="D11" s="259" t="s">
        <v>54</v>
      </c>
      <c r="E11" s="260" t="s">
        <v>58</v>
      </c>
      <c r="F11" s="259" t="s">
        <v>62</v>
      </c>
      <c r="G11" s="259" t="s">
        <v>65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4.5" customHeight="1">
      <c r="A12" s="158"/>
      <c r="B12" s="158"/>
      <c r="C12" s="158"/>
      <c r="D12" s="158"/>
      <c r="E12" s="4"/>
      <c r="F12" s="158"/>
      <c r="G12" s="158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30.75" customHeight="1">
      <c r="A13" s="261"/>
      <c r="B13" s="167" t="s">
        <v>36</v>
      </c>
      <c r="C13" s="167" t="s">
        <v>152</v>
      </c>
      <c r="D13" s="167"/>
      <c r="E13" s="168"/>
      <c r="F13" s="169"/>
      <c r="G13" s="169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8.5" customHeight="1">
      <c r="A14" s="262"/>
      <c r="B14" s="173" t="s">
        <v>35</v>
      </c>
      <c r="C14" s="173" t="s">
        <v>153</v>
      </c>
      <c r="D14" s="173"/>
      <c r="E14" s="174"/>
      <c r="F14" s="175"/>
      <c r="G14" s="175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4" customHeight="1">
      <c r="A15" s="263">
        <v>1</v>
      </c>
      <c r="B15" s="177" t="s">
        <v>154</v>
      </c>
      <c r="C15" s="177" t="s">
        <v>155</v>
      </c>
      <c r="D15" s="177" t="s">
        <v>156</v>
      </c>
      <c r="E15" s="178">
        <v>21.629000000000001</v>
      </c>
      <c r="F15" s="179"/>
      <c r="G15" s="179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264"/>
      <c r="B16" s="265"/>
      <c r="C16" s="265" t="s">
        <v>682</v>
      </c>
      <c r="D16" s="265"/>
      <c r="E16" s="266"/>
      <c r="F16" s="267"/>
      <c r="G16" s="267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268"/>
      <c r="B17" s="269"/>
      <c r="C17" s="269" t="s">
        <v>683</v>
      </c>
      <c r="D17" s="269"/>
      <c r="E17" s="270">
        <v>15.093</v>
      </c>
      <c r="F17" s="271"/>
      <c r="G17" s="271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264"/>
      <c r="B18" s="265"/>
      <c r="C18" s="265" t="s">
        <v>684</v>
      </c>
      <c r="D18" s="265"/>
      <c r="E18" s="266"/>
      <c r="F18" s="267"/>
      <c r="G18" s="267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268"/>
      <c r="B19" s="269"/>
      <c r="C19" s="269" t="s">
        <v>685</v>
      </c>
      <c r="D19" s="269"/>
      <c r="E19" s="270">
        <v>6.5359999999999996</v>
      </c>
      <c r="F19" s="271"/>
      <c r="G19" s="271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264"/>
      <c r="B20" s="265"/>
      <c r="C20" s="265" t="s">
        <v>686</v>
      </c>
      <c r="D20" s="265"/>
      <c r="E20" s="266"/>
      <c r="F20" s="267"/>
      <c r="G20" s="267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264"/>
      <c r="B21" s="265"/>
      <c r="C21" s="265" t="s">
        <v>686</v>
      </c>
      <c r="D21" s="265"/>
      <c r="E21" s="266"/>
      <c r="F21" s="267"/>
      <c r="G21" s="267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264"/>
      <c r="B22" s="265"/>
      <c r="C22" s="265" t="s">
        <v>686</v>
      </c>
      <c r="D22" s="265"/>
      <c r="E22" s="266"/>
      <c r="F22" s="267"/>
      <c r="G22" s="26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272"/>
      <c r="B23" s="273"/>
      <c r="C23" s="273" t="s">
        <v>687</v>
      </c>
      <c r="D23" s="273"/>
      <c r="E23" s="274">
        <v>21.629000000000001</v>
      </c>
      <c r="F23" s="275"/>
      <c r="G23" s="275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263">
        <v>2</v>
      </c>
      <c r="B24" s="177" t="s">
        <v>157</v>
      </c>
      <c r="C24" s="177" t="s">
        <v>158</v>
      </c>
      <c r="D24" s="177" t="s">
        <v>156</v>
      </c>
      <c r="E24" s="178">
        <v>10.5</v>
      </c>
      <c r="F24" s="179"/>
      <c r="G24" s="179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68"/>
      <c r="B25" s="269"/>
      <c r="C25" s="269" t="s">
        <v>688</v>
      </c>
      <c r="D25" s="269"/>
      <c r="E25" s="270">
        <v>10.5</v>
      </c>
      <c r="F25" s="271"/>
      <c r="G25" s="271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63">
        <v>3</v>
      </c>
      <c r="B26" s="177" t="s">
        <v>159</v>
      </c>
      <c r="C26" s="177" t="s">
        <v>160</v>
      </c>
      <c r="D26" s="177" t="s">
        <v>156</v>
      </c>
      <c r="E26" s="178">
        <v>32.128999999999998</v>
      </c>
      <c r="F26" s="179"/>
      <c r="G26" s="179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268"/>
      <c r="B27" s="269"/>
      <c r="C27" s="269" t="s">
        <v>689</v>
      </c>
      <c r="D27" s="269"/>
      <c r="E27" s="270">
        <v>32.128999999999998</v>
      </c>
      <c r="F27" s="271"/>
      <c r="G27" s="271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64"/>
      <c r="B28" s="265"/>
      <c r="C28" s="265" t="s">
        <v>686</v>
      </c>
      <c r="D28" s="265"/>
      <c r="E28" s="266"/>
      <c r="F28" s="267"/>
      <c r="G28" s="267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264"/>
      <c r="B29" s="265"/>
      <c r="C29" s="265" t="s">
        <v>686</v>
      </c>
      <c r="D29" s="265"/>
      <c r="E29" s="266"/>
      <c r="F29" s="267"/>
      <c r="G29" s="267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264"/>
      <c r="B30" s="265"/>
      <c r="C30" s="265" t="s">
        <v>686</v>
      </c>
      <c r="D30" s="265"/>
      <c r="E30" s="266"/>
      <c r="F30" s="267"/>
      <c r="G30" s="267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264"/>
      <c r="B31" s="265"/>
      <c r="C31" s="265" t="s">
        <v>686</v>
      </c>
      <c r="D31" s="265"/>
      <c r="E31" s="266"/>
      <c r="F31" s="267"/>
      <c r="G31" s="267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264"/>
      <c r="B32" s="265"/>
      <c r="C32" s="265" t="s">
        <v>686</v>
      </c>
      <c r="D32" s="265"/>
      <c r="E32" s="266"/>
      <c r="F32" s="267"/>
      <c r="G32" s="267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272"/>
      <c r="B33" s="273"/>
      <c r="C33" s="273" t="s">
        <v>687</v>
      </c>
      <c r="D33" s="273"/>
      <c r="E33" s="274">
        <v>32.128999999999998</v>
      </c>
      <c r="F33" s="275"/>
      <c r="G33" s="275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24" customHeight="1">
      <c r="A34" s="263">
        <v>4</v>
      </c>
      <c r="B34" s="177" t="s">
        <v>161</v>
      </c>
      <c r="C34" s="177" t="s">
        <v>162</v>
      </c>
      <c r="D34" s="177" t="s">
        <v>156</v>
      </c>
      <c r="E34" s="178">
        <v>18.143999999999998</v>
      </c>
      <c r="F34" s="179"/>
      <c r="G34" s="179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268"/>
      <c r="B35" s="269"/>
      <c r="C35" s="269" t="s">
        <v>690</v>
      </c>
      <c r="D35" s="269"/>
      <c r="E35" s="270">
        <v>18.143999999999998</v>
      </c>
      <c r="F35" s="271"/>
      <c r="G35" s="271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8.5" customHeight="1">
      <c r="A36" s="276"/>
      <c r="B36" s="181" t="s">
        <v>42</v>
      </c>
      <c r="C36" s="181" t="s">
        <v>163</v>
      </c>
      <c r="D36" s="181"/>
      <c r="E36" s="182"/>
      <c r="F36" s="183"/>
      <c r="G36" s="183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263">
        <v>5</v>
      </c>
      <c r="B37" s="177" t="s">
        <v>164</v>
      </c>
      <c r="C37" s="177" t="s">
        <v>165</v>
      </c>
      <c r="D37" s="177" t="s">
        <v>156</v>
      </c>
      <c r="E37" s="178">
        <v>4.399</v>
      </c>
      <c r="F37" s="179"/>
      <c r="G37" s="179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268"/>
      <c r="B38" s="269"/>
      <c r="C38" s="269" t="s">
        <v>691</v>
      </c>
      <c r="D38" s="269"/>
      <c r="E38" s="270">
        <v>4.2709999999999999</v>
      </c>
      <c r="F38" s="271"/>
      <c r="G38" s="271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263">
        <v>6</v>
      </c>
      <c r="B39" s="177" t="s">
        <v>166</v>
      </c>
      <c r="C39" s="177" t="s">
        <v>167</v>
      </c>
      <c r="D39" s="177" t="s">
        <v>156</v>
      </c>
      <c r="E39" s="178">
        <v>1.609</v>
      </c>
      <c r="F39" s="179"/>
      <c r="G39" s="179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268"/>
      <c r="B40" s="269"/>
      <c r="C40" s="269" t="s">
        <v>692</v>
      </c>
      <c r="D40" s="269"/>
      <c r="E40" s="270">
        <v>1.4630000000000001</v>
      </c>
      <c r="F40" s="271"/>
      <c r="G40" s="271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264"/>
      <c r="B41" s="265"/>
      <c r="C41" s="265" t="s">
        <v>686</v>
      </c>
      <c r="D41" s="265"/>
      <c r="E41" s="266"/>
      <c r="F41" s="267"/>
      <c r="G41" s="26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264"/>
      <c r="B42" s="265"/>
      <c r="C42" s="265" t="s">
        <v>686</v>
      </c>
      <c r="D42" s="265"/>
      <c r="E42" s="266"/>
      <c r="F42" s="267"/>
      <c r="G42" s="26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272"/>
      <c r="B43" s="273"/>
      <c r="C43" s="273" t="s">
        <v>687</v>
      </c>
      <c r="D43" s="273"/>
      <c r="E43" s="274">
        <v>1.4630000000000001</v>
      </c>
      <c r="F43" s="275"/>
      <c r="G43" s="275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24" customHeight="1">
      <c r="A44" s="277">
        <v>7</v>
      </c>
      <c r="B44" s="185" t="s">
        <v>168</v>
      </c>
      <c r="C44" s="185" t="s">
        <v>169</v>
      </c>
      <c r="D44" s="185" t="s">
        <v>170</v>
      </c>
      <c r="E44" s="186">
        <v>70</v>
      </c>
      <c r="F44" s="187"/>
      <c r="G44" s="18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278"/>
      <c r="B45" s="189"/>
      <c r="C45" s="189" t="s">
        <v>171</v>
      </c>
      <c r="D45" s="189"/>
      <c r="E45" s="190"/>
      <c r="F45" s="192"/>
      <c r="G45" s="192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263">
        <v>8</v>
      </c>
      <c r="B46" s="177" t="s">
        <v>172</v>
      </c>
      <c r="C46" s="177" t="s">
        <v>173</v>
      </c>
      <c r="D46" s="177" t="s">
        <v>174</v>
      </c>
      <c r="E46" s="178">
        <v>11</v>
      </c>
      <c r="F46" s="179"/>
      <c r="G46" s="179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263">
        <v>9</v>
      </c>
      <c r="B47" s="177" t="s">
        <v>175</v>
      </c>
      <c r="C47" s="177" t="s">
        <v>176</v>
      </c>
      <c r="D47" s="177" t="s">
        <v>174</v>
      </c>
      <c r="E47" s="178">
        <v>2.06</v>
      </c>
      <c r="F47" s="179"/>
      <c r="G47" s="179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263">
        <v>10</v>
      </c>
      <c r="B48" s="177" t="s">
        <v>177</v>
      </c>
      <c r="C48" s="177" t="s">
        <v>178</v>
      </c>
      <c r="D48" s="177" t="s">
        <v>179</v>
      </c>
      <c r="E48" s="178">
        <v>0.126</v>
      </c>
      <c r="F48" s="179"/>
      <c r="G48" s="179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268"/>
      <c r="B49" s="269"/>
      <c r="C49" s="269" t="s">
        <v>693</v>
      </c>
      <c r="D49" s="269"/>
      <c r="E49" s="270">
        <v>2.1999999999999999E-2</v>
      </c>
      <c r="F49" s="271"/>
      <c r="G49" s="271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268"/>
      <c r="B50" s="269"/>
      <c r="C50" s="269" t="s">
        <v>694</v>
      </c>
      <c r="D50" s="269"/>
      <c r="E50" s="270">
        <v>0.104</v>
      </c>
      <c r="F50" s="271"/>
      <c r="G50" s="271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272"/>
      <c r="B51" s="273"/>
      <c r="C51" s="273" t="s">
        <v>687</v>
      </c>
      <c r="D51" s="273"/>
      <c r="E51" s="274">
        <v>0.126</v>
      </c>
      <c r="F51" s="275"/>
      <c r="G51" s="275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24" customHeight="1">
      <c r="A52" s="263">
        <v>11</v>
      </c>
      <c r="B52" s="177" t="s">
        <v>180</v>
      </c>
      <c r="C52" s="177" t="s">
        <v>181</v>
      </c>
      <c r="D52" s="177" t="s">
        <v>170</v>
      </c>
      <c r="E52" s="178">
        <v>12</v>
      </c>
      <c r="F52" s="179"/>
      <c r="G52" s="179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264"/>
      <c r="B53" s="265"/>
      <c r="C53" s="265" t="s">
        <v>695</v>
      </c>
      <c r="D53" s="265"/>
      <c r="E53" s="266"/>
      <c r="F53" s="267"/>
      <c r="G53" s="26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268"/>
      <c r="B54" s="269"/>
      <c r="C54" s="269" t="s">
        <v>696</v>
      </c>
      <c r="D54" s="269"/>
      <c r="E54" s="270">
        <v>12</v>
      </c>
      <c r="F54" s="271"/>
      <c r="G54" s="271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28.5" customHeight="1">
      <c r="A55" s="262"/>
      <c r="B55" s="173" t="s">
        <v>48</v>
      </c>
      <c r="C55" s="173" t="s">
        <v>182</v>
      </c>
      <c r="D55" s="173"/>
      <c r="E55" s="174"/>
      <c r="F55" s="175"/>
      <c r="G55" s="175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263">
        <v>12</v>
      </c>
      <c r="B56" s="177" t="s">
        <v>183</v>
      </c>
      <c r="C56" s="177" t="s">
        <v>184</v>
      </c>
      <c r="D56" s="177" t="s">
        <v>156</v>
      </c>
      <c r="E56" s="178">
        <v>2.76</v>
      </c>
      <c r="F56" s="179"/>
      <c r="G56" s="179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264"/>
      <c r="B57" s="265"/>
      <c r="C57" s="265" t="s">
        <v>697</v>
      </c>
      <c r="D57" s="265"/>
      <c r="E57" s="266"/>
      <c r="F57" s="267"/>
      <c r="G57" s="26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268"/>
      <c r="B58" s="269"/>
      <c r="C58" s="269" t="s">
        <v>698</v>
      </c>
      <c r="D58" s="269"/>
      <c r="E58" s="270">
        <v>1.26</v>
      </c>
      <c r="F58" s="271"/>
      <c r="G58" s="271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268"/>
      <c r="B59" s="269"/>
      <c r="C59" s="269" t="s">
        <v>699</v>
      </c>
      <c r="D59" s="269"/>
      <c r="E59" s="270">
        <v>1.5</v>
      </c>
      <c r="F59" s="271"/>
      <c r="G59" s="271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272"/>
      <c r="B60" s="273"/>
      <c r="C60" s="273" t="s">
        <v>687</v>
      </c>
      <c r="D60" s="273"/>
      <c r="E60" s="274">
        <v>2.76</v>
      </c>
      <c r="F60" s="275"/>
      <c r="G60" s="275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24" customHeight="1">
      <c r="A61" s="263">
        <v>13</v>
      </c>
      <c r="B61" s="177" t="s">
        <v>185</v>
      </c>
      <c r="C61" s="177" t="s">
        <v>186</v>
      </c>
      <c r="D61" s="177" t="s">
        <v>174</v>
      </c>
      <c r="E61" s="178">
        <v>48.8</v>
      </c>
      <c r="F61" s="179"/>
      <c r="G61" s="179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268"/>
      <c r="B62" s="269"/>
      <c r="C62" s="269" t="s">
        <v>700</v>
      </c>
      <c r="D62" s="269"/>
      <c r="E62" s="270">
        <v>16.8</v>
      </c>
      <c r="F62" s="271"/>
      <c r="G62" s="271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268"/>
      <c r="B63" s="269"/>
      <c r="C63" s="269" t="s">
        <v>701</v>
      </c>
      <c r="D63" s="269"/>
      <c r="E63" s="270">
        <v>32</v>
      </c>
      <c r="F63" s="271"/>
      <c r="G63" s="271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>
      <c r="A64" s="264"/>
      <c r="B64" s="265"/>
      <c r="C64" s="265" t="s">
        <v>686</v>
      </c>
      <c r="D64" s="265"/>
      <c r="E64" s="266"/>
      <c r="F64" s="267"/>
      <c r="G64" s="26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>
      <c r="A65" s="264"/>
      <c r="B65" s="265"/>
      <c r="C65" s="265" t="s">
        <v>686</v>
      </c>
      <c r="D65" s="265"/>
      <c r="E65" s="266"/>
      <c r="F65" s="267"/>
      <c r="G65" s="26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>
      <c r="A66" s="264"/>
      <c r="B66" s="265"/>
      <c r="C66" s="265" t="s">
        <v>686</v>
      </c>
      <c r="D66" s="265"/>
      <c r="E66" s="266"/>
      <c r="F66" s="267"/>
      <c r="G66" s="26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272"/>
      <c r="B67" s="273"/>
      <c r="C67" s="273" t="s">
        <v>687</v>
      </c>
      <c r="D67" s="273"/>
      <c r="E67" s="274">
        <v>48.8</v>
      </c>
      <c r="F67" s="275"/>
      <c r="G67" s="275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24" customHeight="1">
      <c r="A68" s="263">
        <v>14</v>
      </c>
      <c r="B68" s="177" t="s">
        <v>187</v>
      </c>
      <c r="C68" s="177" t="s">
        <v>188</v>
      </c>
      <c r="D68" s="177" t="s">
        <v>174</v>
      </c>
      <c r="E68" s="178">
        <v>48.8</v>
      </c>
      <c r="F68" s="179"/>
      <c r="G68" s="179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268"/>
      <c r="B69" s="269"/>
      <c r="C69" s="269" t="s">
        <v>702</v>
      </c>
      <c r="D69" s="269"/>
      <c r="E69" s="270">
        <v>48.8</v>
      </c>
      <c r="F69" s="271"/>
      <c r="G69" s="271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24" customHeight="1">
      <c r="A70" s="263">
        <v>15</v>
      </c>
      <c r="B70" s="177" t="s">
        <v>189</v>
      </c>
      <c r="C70" s="177" t="s">
        <v>703</v>
      </c>
      <c r="D70" s="177" t="s">
        <v>179</v>
      </c>
      <c r="E70" s="178">
        <v>6.8000000000000005E-2</v>
      </c>
      <c r="F70" s="179"/>
      <c r="G70" s="179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>
      <c r="A71" s="264"/>
      <c r="B71" s="265"/>
      <c r="C71" s="265" t="s">
        <v>704</v>
      </c>
      <c r="D71" s="265"/>
      <c r="E71" s="266"/>
      <c r="F71" s="267"/>
      <c r="G71" s="26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>
      <c r="A72" s="268"/>
      <c r="B72" s="269"/>
      <c r="C72" s="269" t="s">
        <v>705</v>
      </c>
      <c r="D72" s="269"/>
      <c r="E72" s="270">
        <v>2.7E-2</v>
      </c>
      <c r="F72" s="271"/>
      <c r="G72" s="271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>
      <c r="A73" s="264"/>
      <c r="B73" s="265"/>
      <c r="C73" s="265" t="s">
        <v>706</v>
      </c>
      <c r="D73" s="265"/>
      <c r="E73" s="266"/>
      <c r="F73" s="267"/>
      <c r="G73" s="26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>
      <c r="A74" s="268"/>
      <c r="B74" s="269"/>
      <c r="C74" s="269" t="s">
        <v>707</v>
      </c>
      <c r="D74" s="269"/>
      <c r="E74" s="270">
        <v>4.1000000000000002E-2</v>
      </c>
      <c r="F74" s="271"/>
      <c r="G74" s="271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>
      <c r="A75" s="264"/>
      <c r="B75" s="265"/>
      <c r="C75" s="265" t="s">
        <v>686</v>
      </c>
      <c r="D75" s="265"/>
      <c r="E75" s="266"/>
      <c r="F75" s="267"/>
      <c r="G75" s="26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>
      <c r="A76" s="264"/>
      <c r="B76" s="265"/>
      <c r="C76" s="265" t="s">
        <v>686</v>
      </c>
      <c r="D76" s="265"/>
      <c r="E76" s="266"/>
      <c r="F76" s="267"/>
      <c r="G76" s="26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>
      <c r="A77" s="264"/>
      <c r="B77" s="265"/>
      <c r="C77" s="265" t="s">
        <v>686</v>
      </c>
      <c r="D77" s="265"/>
      <c r="E77" s="266"/>
      <c r="F77" s="267"/>
      <c r="G77" s="26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>
      <c r="A78" s="264"/>
      <c r="B78" s="265"/>
      <c r="C78" s="265" t="s">
        <v>686</v>
      </c>
      <c r="D78" s="265"/>
      <c r="E78" s="266"/>
      <c r="F78" s="267"/>
      <c r="G78" s="26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>
      <c r="A79" s="272"/>
      <c r="B79" s="273"/>
      <c r="C79" s="273" t="s">
        <v>687</v>
      </c>
      <c r="D79" s="273"/>
      <c r="E79" s="274">
        <v>6.8000000000000005E-2</v>
      </c>
      <c r="F79" s="275"/>
      <c r="G79" s="275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24" customHeight="1">
      <c r="A80" s="263">
        <v>228</v>
      </c>
      <c r="B80" s="177" t="s">
        <v>191</v>
      </c>
      <c r="C80" s="177" t="s">
        <v>192</v>
      </c>
      <c r="D80" s="177" t="s">
        <v>179</v>
      </c>
      <c r="E80" s="178">
        <v>0.29099999999999998</v>
      </c>
      <c r="F80" s="179"/>
      <c r="G80" s="179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>
      <c r="A81" s="264"/>
      <c r="B81" s="265"/>
      <c r="C81" s="265" t="s">
        <v>704</v>
      </c>
      <c r="D81" s="265"/>
      <c r="E81" s="266"/>
      <c r="F81" s="267"/>
      <c r="G81" s="26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>
      <c r="A82" s="268"/>
      <c r="B82" s="269"/>
      <c r="C82" s="269" t="s">
        <v>708</v>
      </c>
      <c r="D82" s="269"/>
      <c r="E82" s="270">
        <v>0.13300000000000001</v>
      </c>
      <c r="F82" s="271"/>
      <c r="G82" s="271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>
      <c r="A83" s="264"/>
      <c r="B83" s="265"/>
      <c r="C83" s="265" t="s">
        <v>706</v>
      </c>
      <c r="D83" s="265"/>
      <c r="E83" s="266"/>
      <c r="F83" s="267"/>
      <c r="G83" s="26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>
      <c r="A84" s="268"/>
      <c r="B84" s="269"/>
      <c r="C84" s="269" t="s">
        <v>709</v>
      </c>
      <c r="D84" s="269"/>
      <c r="E84" s="270">
        <v>0.158</v>
      </c>
      <c r="F84" s="271"/>
      <c r="G84" s="271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>
      <c r="A85" s="264"/>
      <c r="B85" s="265"/>
      <c r="C85" s="265" t="s">
        <v>686</v>
      </c>
      <c r="D85" s="265"/>
      <c r="E85" s="266"/>
      <c r="F85" s="267"/>
      <c r="G85" s="26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>
      <c r="A86" s="264"/>
      <c r="B86" s="265"/>
      <c r="C86" s="265" t="s">
        <v>686</v>
      </c>
      <c r="D86" s="265"/>
      <c r="E86" s="266"/>
      <c r="F86" s="267"/>
      <c r="G86" s="26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>
      <c r="A87" s="264"/>
      <c r="B87" s="265"/>
      <c r="C87" s="265" t="s">
        <v>686</v>
      </c>
      <c r="D87" s="265"/>
      <c r="E87" s="266"/>
      <c r="F87" s="267"/>
      <c r="G87" s="26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>
      <c r="A88" s="264"/>
      <c r="B88" s="265"/>
      <c r="C88" s="265" t="s">
        <v>686</v>
      </c>
      <c r="D88" s="265"/>
      <c r="E88" s="266"/>
      <c r="F88" s="267"/>
      <c r="G88" s="26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>
      <c r="A89" s="272"/>
      <c r="B89" s="273"/>
      <c r="C89" s="273" t="s">
        <v>687</v>
      </c>
      <c r="D89" s="273"/>
      <c r="E89" s="274">
        <v>0.29099999999999998</v>
      </c>
      <c r="F89" s="275"/>
      <c r="G89" s="275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>
      <c r="A90" s="263">
        <v>16</v>
      </c>
      <c r="B90" s="177" t="s">
        <v>193</v>
      </c>
      <c r="C90" s="177" t="s">
        <v>194</v>
      </c>
      <c r="D90" s="177" t="s">
        <v>156</v>
      </c>
      <c r="E90" s="178">
        <v>28.646000000000001</v>
      </c>
      <c r="F90" s="179"/>
      <c r="G90" s="179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>
      <c r="A91" s="264"/>
      <c r="B91" s="265"/>
      <c r="C91" s="265" t="s">
        <v>697</v>
      </c>
      <c r="D91" s="265"/>
      <c r="E91" s="266"/>
      <c r="F91" s="267"/>
      <c r="G91" s="26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>
      <c r="A92" s="268"/>
      <c r="B92" s="269"/>
      <c r="C92" s="269" t="s">
        <v>710</v>
      </c>
      <c r="D92" s="269"/>
      <c r="E92" s="270">
        <v>6.3959999999999999</v>
      </c>
      <c r="F92" s="271"/>
      <c r="G92" s="271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>
      <c r="A93" s="268"/>
      <c r="B93" s="269"/>
      <c r="C93" s="269" t="s">
        <v>711</v>
      </c>
      <c r="D93" s="269"/>
      <c r="E93" s="270">
        <v>1.958</v>
      </c>
      <c r="F93" s="271"/>
      <c r="G93" s="271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>
      <c r="A94" s="268"/>
      <c r="B94" s="269"/>
      <c r="C94" s="269" t="s">
        <v>712</v>
      </c>
      <c r="D94" s="269"/>
      <c r="E94" s="270">
        <v>1.829</v>
      </c>
      <c r="F94" s="271"/>
      <c r="G94" s="271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>
      <c r="A95" s="268"/>
      <c r="B95" s="269"/>
      <c r="C95" s="269" t="s">
        <v>713</v>
      </c>
      <c r="D95" s="269"/>
      <c r="E95" s="270">
        <v>7.4429999999999996</v>
      </c>
      <c r="F95" s="271"/>
      <c r="G95" s="271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>
      <c r="A96" s="268"/>
      <c r="B96" s="269"/>
      <c r="C96" s="269" t="s">
        <v>714</v>
      </c>
      <c r="D96" s="269"/>
      <c r="E96" s="270">
        <v>3.843</v>
      </c>
      <c r="F96" s="271"/>
      <c r="G96" s="271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>
      <c r="A97" s="268"/>
      <c r="B97" s="269"/>
      <c r="C97" s="269" t="s">
        <v>715</v>
      </c>
      <c r="D97" s="269"/>
      <c r="E97" s="270">
        <v>-3.456</v>
      </c>
      <c r="F97" s="271"/>
      <c r="G97" s="271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>
      <c r="A98" s="264"/>
      <c r="B98" s="265"/>
      <c r="C98" s="265" t="s">
        <v>716</v>
      </c>
      <c r="D98" s="265"/>
      <c r="E98" s="266"/>
      <c r="F98" s="267"/>
      <c r="G98" s="26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>
      <c r="A99" s="268"/>
      <c r="B99" s="269"/>
      <c r="C99" s="269" t="s">
        <v>717</v>
      </c>
      <c r="D99" s="269"/>
      <c r="E99" s="270">
        <v>1.369</v>
      </c>
      <c r="F99" s="271"/>
      <c r="G99" s="271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>
      <c r="A100" s="268"/>
      <c r="B100" s="269"/>
      <c r="C100" s="269" t="s">
        <v>718</v>
      </c>
      <c r="D100" s="269"/>
      <c r="E100" s="270">
        <v>6.0049999999999999</v>
      </c>
      <c r="F100" s="271"/>
      <c r="G100" s="271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>
      <c r="A101" s="268"/>
      <c r="B101" s="269"/>
      <c r="C101" s="269" t="s">
        <v>719</v>
      </c>
      <c r="D101" s="269"/>
      <c r="E101" s="270">
        <v>3.2589999999999999</v>
      </c>
      <c r="F101" s="271"/>
      <c r="G101" s="271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>
      <c r="A102" s="272"/>
      <c r="B102" s="273"/>
      <c r="C102" s="273" t="s">
        <v>687</v>
      </c>
      <c r="D102" s="273"/>
      <c r="E102" s="274">
        <v>28.646000000000001</v>
      </c>
      <c r="F102" s="275"/>
      <c r="G102" s="275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>
      <c r="A103" s="277">
        <v>17</v>
      </c>
      <c r="B103" s="185" t="s">
        <v>195</v>
      </c>
      <c r="C103" s="185" t="s">
        <v>196</v>
      </c>
      <c r="D103" s="185" t="s">
        <v>170</v>
      </c>
      <c r="E103" s="186">
        <v>787.44</v>
      </c>
      <c r="F103" s="187"/>
      <c r="G103" s="18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>
      <c r="A104" s="264"/>
      <c r="B104" s="265"/>
      <c r="C104" s="265" t="s">
        <v>720</v>
      </c>
      <c r="D104" s="265"/>
      <c r="E104" s="266"/>
      <c r="F104" s="267"/>
      <c r="G104" s="26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>
      <c r="A105" s="268"/>
      <c r="B105" s="269"/>
      <c r="C105" s="269" t="s">
        <v>721</v>
      </c>
      <c r="D105" s="269"/>
      <c r="E105" s="270">
        <v>772</v>
      </c>
      <c r="F105" s="271"/>
      <c r="G105" s="271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>
      <c r="A106" s="264"/>
      <c r="B106" s="265"/>
      <c r="C106" s="265" t="s">
        <v>686</v>
      </c>
      <c r="D106" s="265"/>
      <c r="E106" s="266"/>
      <c r="F106" s="267"/>
      <c r="G106" s="26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>
      <c r="A107" s="272"/>
      <c r="B107" s="273"/>
      <c r="C107" s="273" t="s">
        <v>687</v>
      </c>
      <c r="D107" s="273"/>
      <c r="E107" s="274">
        <v>772</v>
      </c>
      <c r="F107" s="275"/>
      <c r="G107" s="275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>
      <c r="A108" s="263">
        <v>18</v>
      </c>
      <c r="B108" s="177" t="s">
        <v>197</v>
      </c>
      <c r="C108" s="177" t="s">
        <v>198</v>
      </c>
      <c r="D108" s="177" t="s">
        <v>156</v>
      </c>
      <c r="E108" s="178">
        <v>7.8920000000000003</v>
      </c>
      <c r="F108" s="179"/>
      <c r="G108" s="179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>
      <c r="A109" s="264"/>
      <c r="B109" s="265"/>
      <c r="C109" s="265" t="s">
        <v>722</v>
      </c>
      <c r="D109" s="265"/>
      <c r="E109" s="266"/>
      <c r="F109" s="267"/>
      <c r="G109" s="26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>
      <c r="A110" s="268"/>
      <c r="B110" s="269"/>
      <c r="C110" s="269" t="s">
        <v>723</v>
      </c>
      <c r="D110" s="269"/>
      <c r="E110" s="270">
        <v>3.7160000000000002</v>
      </c>
      <c r="F110" s="271"/>
      <c r="G110" s="271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>
      <c r="A111" s="268"/>
      <c r="B111" s="269"/>
      <c r="C111" s="269" t="s">
        <v>724</v>
      </c>
      <c r="D111" s="269"/>
      <c r="E111" s="270">
        <v>0.48399999999999999</v>
      </c>
      <c r="F111" s="271"/>
      <c r="G111" s="271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>
      <c r="A112" s="268"/>
      <c r="B112" s="269"/>
      <c r="C112" s="269" t="s">
        <v>725</v>
      </c>
      <c r="D112" s="269"/>
      <c r="E112" s="270">
        <v>0.39300000000000002</v>
      </c>
      <c r="F112" s="271"/>
      <c r="G112" s="271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>
      <c r="A113" s="268"/>
      <c r="B113" s="269"/>
      <c r="C113" s="269" t="s">
        <v>726</v>
      </c>
      <c r="D113" s="269"/>
      <c r="E113" s="270">
        <v>1.3140000000000001</v>
      </c>
      <c r="F113" s="271"/>
      <c r="G113" s="271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>
      <c r="A114" s="268"/>
      <c r="B114" s="269"/>
      <c r="C114" s="269" t="s">
        <v>727</v>
      </c>
      <c r="D114" s="269"/>
      <c r="E114" s="270">
        <v>0.504</v>
      </c>
      <c r="F114" s="271"/>
      <c r="G114" s="271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>
      <c r="A115" s="264"/>
      <c r="B115" s="265"/>
      <c r="C115" s="265" t="s">
        <v>716</v>
      </c>
      <c r="D115" s="265"/>
      <c r="E115" s="266"/>
      <c r="F115" s="267"/>
      <c r="G115" s="26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>
      <c r="A116" s="268"/>
      <c r="B116" s="269"/>
      <c r="C116" s="269" t="s">
        <v>728</v>
      </c>
      <c r="D116" s="269"/>
      <c r="E116" s="270">
        <v>0.49099999999999999</v>
      </c>
      <c r="F116" s="271"/>
      <c r="G116" s="271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>
      <c r="A117" s="268"/>
      <c r="B117" s="269"/>
      <c r="C117" s="269" t="s">
        <v>729</v>
      </c>
      <c r="D117" s="269"/>
      <c r="E117" s="270">
        <v>0.99</v>
      </c>
      <c r="F117" s="271"/>
      <c r="G117" s="271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>
      <c r="A118" s="264"/>
      <c r="B118" s="265"/>
      <c r="C118" s="265" t="s">
        <v>686</v>
      </c>
      <c r="D118" s="265"/>
      <c r="E118" s="266"/>
      <c r="F118" s="267"/>
      <c r="G118" s="26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>
      <c r="A119" s="264"/>
      <c r="B119" s="265"/>
      <c r="C119" s="265" t="s">
        <v>686</v>
      </c>
      <c r="D119" s="265"/>
      <c r="E119" s="266"/>
      <c r="F119" s="267"/>
      <c r="G119" s="26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264"/>
      <c r="B120" s="265"/>
      <c r="C120" s="265" t="s">
        <v>686</v>
      </c>
      <c r="D120" s="265"/>
      <c r="E120" s="266"/>
      <c r="F120" s="267"/>
      <c r="G120" s="26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>
      <c r="A121" s="272"/>
      <c r="B121" s="273"/>
      <c r="C121" s="273" t="s">
        <v>687</v>
      </c>
      <c r="D121" s="273"/>
      <c r="E121" s="274">
        <v>7.8920000000000003</v>
      </c>
      <c r="F121" s="275"/>
      <c r="G121" s="275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24" customHeight="1">
      <c r="A122" s="277">
        <v>19</v>
      </c>
      <c r="B122" s="185" t="s">
        <v>199</v>
      </c>
      <c r="C122" s="185" t="s">
        <v>200</v>
      </c>
      <c r="D122" s="185" t="s">
        <v>170</v>
      </c>
      <c r="E122" s="186">
        <v>429.42</v>
      </c>
      <c r="F122" s="187"/>
      <c r="G122" s="18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>
      <c r="A123" s="278"/>
      <c r="B123" s="189"/>
      <c r="C123" s="189" t="s">
        <v>201</v>
      </c>
      <c r="D123" s="189"/>
      <c r="E123" s="190"/>
      <c r="F123" s="192"/>
      <c r="G123" s="192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>
      <c r="A124" s="264"/>
      <c r="B124" s="265"/>
      <c r="C124" s="265" t="s">
        <v>730</v>
      </c>
      <c r="D124" s="265"/>
      <c r="E124" s="266"/>
      <c r="F124" s="267"/>
      <c r="G124" s="26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>
      <c r="A125" s="268"/>
      <c r="B125" s="269"/>
      <c r="C125" s="269" t="s">
        <v>731</v>
      </c>
      <c r="D125" s="269"/>
      <c r="E125" s="270">
        <v>421</v>
      </c>
      <c r="F125" s="271"/>
      <c r="G125" s="271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24" customHeight="1">
      <c r="A126" s="263">
        <v>20</v>
      </c>
      <c r="B126" s="177" t="s">
        <v>202</v>
      </c>
      <c r="C126" s="177" t="s">
        <v>203</v>
      </c>
      <c r="D126" s="177" t="s">
        <v>204</v>
      </c>
      <c r="E126" s="178">
        <v>15</v>
      </c>
      <c r="F126" s="179"/>
      <c r="G126" s="179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>
      <c r="A127" s="264"/>
      <c r="B127" s="265"/>
      <c r="C127" s="265" t="s">
        <v>732</v>
      </c>
      <c r="D127" s="265"/>
      <c r="E127" s="266"/>
      <c r="F127" s="267"/>
      <c r="G127" s="26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268"/>
      <c r="B128" s="269"/>
      <c r="C128" s="269" t="s">
        <v>733</v>
      </c>
      <c r="D128" s="269"/>
      <c r="E128" s="270">
        <v>11</v>
      </c>
      <c r="F128" s="271"/>
      <c r="G128" s="271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264"/>
      <c r="B129" s="265"/>
      <c r="C129" s="265" t="s">
        <v>734</v>
      </c>
      <c r="D129" s="265"/>
      <c r="E129" s="266"/>
      <c r="F129" s="267"/>
      <c r="G129" s="26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>
      <c r="A130" s="268"/>
      <c r="B130" s="269"/>
      <c r="C130" s="269" t="s">
        <v>735</v>
      </c>
      <c r="D130" s="269"/>
      <c r="E130" s="270">
        <v>4</v>
      </c>
      <c r="F130" s="271"/>
      <c r="G130" s="271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>
      <c r="A131" s="264"/>
      <c r="B131" s="265"/>
      <c r="C131" s="265" t="s">
        <v>686</v>
      </c>
      <c r="D131" s="265"/>
      <c r="E131" s="266"/>
      <c r="F131" s="267"/>
      <c r="G131" s="26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>
      <c r="A132" s="264"/>
      <c r="B132" s="265"/>
      <c r="C132" s="265" t="s">
        <v>686</v>
      </c>
      <c r="D132" s="265"/>
      <c r="E132" s="266"/>
      <c r="F132" s="267"/>
      <c r="G132" s="26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>
      <c r="A133" s="264"/>
      <c r="B133" s="265"/>
      <c r="C133" s="265" t="s">
        <v>686</v>
      </c>
      <c r="D133" s="265"/>
      <c r="E133" s="266"/>
      <c r="F133" s="267"/>
      <c r="G133" s="26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>
      <c r="A134" s="264"/>
      <c r="B134" s="265"/>
      <c r="C134" s="265" t="s">
        <v>686</v>
      </c>
      <c r="D134" s="265"/>
      <c r="E134" s="266"/>
      <c r="F134" s="267"/>
      <c r="G134" s="26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>
      <c r="A135" s="264"/>
      <c r="B135" s="265"/>
      <c r="C135" s="265" t="s">
        <v>686</v>
      </c>
      <c r="D135" s="265"/>
      <c r="E135" s="266"/>
      <c r="F135" s="267"/>
      <c r="G135" s="26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>
      <c r="A136" s="272"/>
      <c r="B136" s="273"/>
      <c r="C136" s="273" t="s">
        <v>687</v>
      </c>
      <c r="D136" s="273"/>
      <c r="E136" s="274">
        <v>15</v>
      </c>
      <c r="F136" s="275"/>
      <c r="G136" s="275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28.5" customHeight="1">
      <c r="A137" s="262"/>
      <c r="B137" s="173" t="s">
        <v>54</v>
      </c>
      <c r="C137" s="173" t="s">
        <v>205</v>
      </c>
      <c r="D137" s="173"/>
      <c r="E137" s="174"/>
      <c r="F137" s="175"/>
      <c r="G137" s="175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24" customHeight="1">
      <c r="A138" s="263">
        <v>21</v>
      </c>
      <c r="B138" s="177" t="s">
        <v>206</v>
      </c>
      <c r="C138" s="177" t="s">
        <v>207</v>
      </c>
      <c r="D138" s="177" t="s">
        <v>156</v>
      </c>
      <c r="E138" s="178">
        <v>4.6310000000000002</v>
      </c>
      <c r="F138" s="179"/>
      <c r="G138" s="179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>
      <c r="A139" s="268"/>
      <c r="B139" s="269"/>
      <c r="C139" s="269" t="s">
        <v>736</v>
      </c>
      <c r="D139" s="269"/>
      <c r="E139" s="270">
        <v>4.6310000000000002</v>
      </c>
      <c r="F139" s="271"/>
      <c r="G139" s="271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>
      <c r="A140" s="263">
        <v>22</v>
      </c>
      <c r="B140" s="177" t="s">
        <v>208</v>
      </c>
      <c r="C140" s="177" t="s">
        <v>209</v>
      </c>
      <c r="D140" s="177" t="s">
        <v>174</v>
      </c>
      <c r="E140" s="178">
        <v>9.0350000000000001</v>
      </c>
      <c r="F140" s="179"/>
      <c r="G140" s="179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>
      <c r="A141" s="268"/>
      <c r="B141" s="269"/>
      <c r="C141" s="269" t="s">
        <v>737</v>
      </c>
      <c r="D141" s="269"/>
      <c r="E141" s="270">
        <v>9.0350000000000001</v>
      </c>
      <c r="F141" s="271"/>
      <c r="G141" s="271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24" customHeight="1">
      <c r="A142" s="263">
        <v>24</v>
      </c>
      <c r="B142" s="177" t="s">
        <v>212</v>
      </c>
      <c r="C142" s="177" t="s">
        <v>213</v>
      </c>
      <c r="D142" s="177" t="s">
        <v>174</v>
      </c>
      <c r="E142" s="178">
        <v>30.870999999999999</v>
      </c>
      <c r="F142" s="179"/>
      <c r="G142" s="179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>
      <c r="A143" s="268"/>
      <c r="B143" s="269"/>
      <c r="C143" s="269" t="s">
        <v>738</v>
      </c>
      <c r="D143" s="269"/>
      <c r="E143" s="270">
        <v>30.870999999999999</v>
      </c>
      <c r="F143" s="271"/>
      <c r="G143" s="271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24" customHeight="1">
      <c r="A144" s="263">
        <v>25</v>
      </c>
      <c r="B144" s="177" t="s">
        <v>214</v>
      </c>
      <c r="C144" s="177" t="s">
        <v>215</v>
      </c>
      <c r="D144" s="177" t="s">
        <v>174</v>
      </c>
      <c r="E144" s="178">
        <v>30.870999999999999</v>
      </c>
      <c r="F144" s="179"/>
      <c r="G144" s="179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>
      <c r="A145" s="268"/>
      <c r="B145" s="269"/>
      <c r="C145" s="269" t="s">
        <v>738</v>
      </c>
      <c r="D145" s="269"/>
      <c r="E145" s="270">
        <v>30.870999999999999</v>
      </c>
      <c r="F145" s="271"/>
      <c r="G145" s="271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24" customHeight="1">
      <c r="A146" s="263">
        <v>26</v>
      </c>
      <c r="B146" s="177" t="s">
        <v>216</v>
      </c>
      <c r="C146" s="177" t="s">
        <v>217</v>
      </c>
      <c r="D146" s="177" t="s">
        <v>179</v>
      </c>
      <c r="E146" s="178">
        <v>0.14699999999999999</v>
      </c>
      <c r="F146" s="179"/>
      <c r="G146" s="179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>
      <c r="A147" s="263">
        <v>27</v>
      </c>
      <c r="B147" s="177" t="s">
        <v>218</v>
      </c>
      <c r="C147" s="177" t="s">
        <v>219</v>
      </c>
      <c r="D147" s="177" t="s">
        <v>156</v>
      </c>
      <c r="E147" s="178">
        <v>4.3659999999999997</v>
      </c>
      <c r="F147" s="179"/>
      <c r="G147" s="179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>
      <c r="A148" s="264"/>
      <c r="B148" s="265"/>
      <c r="C148" s="265" t="s">
        <v>739</v>
      </c>
      <c r="D148" s="265"/>
      <c r="E148" s="266"/>
      <c r="F148" s="267"/>
      <c r="G148" s="26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>
      <c r="A149" s="268"/>
      <c r="B149" s="269"/>
      <c r="C149" s="269" t="s">
        <v>740</v>
      </c>
      <c r="D149" s="269"/>
      <c r="E149" s="270">
        <v>0.78800000000000003</v>
      </c>
      <c r="F149" s="271"/>
      <c r="G149" s="271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>
      <c r="A150" s="268"/>
      <c r="B150" s="269"/>
      <c r="C150" s="269" t="s">
        <v>741</v>
      </c>
      <c r="D150" s="269"/>
      <c r="E150" s="270">
        <v>3.5779999999999998</v>
      </c>
      <c r="F150" s="271"/>
      <c r="G150" s="271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>
      <c r="A151" s="272"/>
      <c r="B151" s="273"/>
      <c r="C151" s="273" t="s">
        <v>687</v>
      </c>
      <c r="D151" s="273"/>
      <c r="E151" s="274">
        <v>4.3659999999999997</v>
      </c>
      <c r="F151" s="275"/>
      <c r="G151" s="275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>
      <c r="A152" s="263">
        <v>28</v>
      </c>
      <c r="B152" s="177" t="s">
        <v>220</v>
      </c>
      <c r="C152" s="177" t="s">
        <v>221</v>
      </c>
      <c r="D152" s="177" t="s">
        <v>174</v>
      </c>
      <c r="E152" s="178">
        <v>68.08</v>
      </c>
      <c r="F152" s="179"/>
      <c r="G152" s="179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>
      <c r="A153" s="264"/>
      <c r="B153" s="265"/>
      <c r="C153" s="265" t="s">
        <v>739</v>
      </c>
      <c r="D153" s="265"/>
      <c r="E153" s="266"/>
      <c r="F153" s="267"/>
      <c r="G153" s="26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>
      <c r="A154" s="268"/>
      <c r="B154" s="269"/>
      <c r="C154" s="269" t="s">
        <v>742</v>
      </c>
      <c r="D154" s="269"/>
      <c r="E154" s="270">
        <v>57.58</v>
      </c>
      <c r="F154" s="271"/>
      <c r="G154" s="271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>
      <c r="A155" s="268"/>
      <c r="B155" s="269"/>
      <c r="C155" s="269" t="s">
        <v>743</v>
      </c>
      <c r="D155" s="269"/>
      <c r="E155" s="270">
        <v>10.5</v>
      </c>
      <c r="F155" s="271"/>
      <c r="G155" s="271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>
      <c r="A156" s="272"/>
      <c r="B156" s="273"/>
      <c r="C156" s="273" t="s">
        <v>687</v>
      </c>
      <c r="D156" s="273"/>
      <c r="E156" s="274">
        <v>68.08</v>
      </c>
      <c r="F156" s="275"/>
      <c r="G156" s="275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>
      <c r="A157" s="263">
        <v>29</v>
      </c>
      <c r="B157" s="177" t="s">
        <v>222</v>
      </c>
      <c r="C157" s="177" t="s">
        <v>223</v>
      </c>
      <c r="D157" s="177" t="s">
        <v>174</v>
      </c>
      <c r="E157" s="178">
        <v>68.08</v>
      </c>
      <c r="F157" s="179"/>
      <c r="G157" s="179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>
      <c r="A158" s="268"/>
      <c r="B158" s="269"/>
      <c r="C158" s="269" t="s">
        <v>743</v>
      </c>
      <c r="D158" s="269"/>
      <c r="E158" s="270">
        <v>10.5</v>
      </c>
      <c r="F158" s="271"/>
      <c r="G158" s="271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>
      <c r="A159" s="268"/>
      <c r="B159" s="269"/>
      <c r="C159" s="269" t="s">
        <v>742</v>
      </c>
      <c r="D159" s="269"/>
      <c r="E159" s="270">
        <v>57.58</v>
      </c>
      <c r="F159" s="271"/>
      <c r="G159" s="271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>
      <c r="A160" s="272"/>
      <c r="B160" s="273"/>
      <c r="C160" s="273" t="s">
        <v>687</v>
      </c>
      <c r="D160" s="273"/>
      <c r="E160" s="274">
        <v>68.08</v>
      </c>
      <c r="F160" s="275"/>
      <c r="G160" s="275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24" customHeight="1">
      <c r="A161" s="263">
        <v>30</v>
      </c>
      <c r="B161" s="177" t="s">
        <v>224</v>
      </c>
      <c r="C161" s="177" t="s">
        <v>225</v>
      </c>
      <c r="D161" s="177" t="s">
        <v>179</v>
      </c>
      <c r="E161" s="178">
        <v>0.126</v>
      </c>
      <c r="F161" s="179"/>
      <c r="G161" s="179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>
      <c r="A162" s="264"/>
      <c r="B162" s="265"/>
      <c r="C162" s="265" t="s">
        <v>744</v>
      </c>
      <c r="D162" s="265"/>
      <c r="E162" s="266"/>
      <c r="F162" s="267"/>
      <c r="G162" s="26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>
      <c r="A163" s="268"/>
      <c r="B163" s="269"/>
      <c r="C163" s="269" t="s">
        <v>745</v>
      </c>
      <c r="D163" s="269"/>
      <c r="E163" s="270">
        <v>0.126</v>
      </c>
      <c r="F163" s="271"/>
      <c r="G163" s="271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>
      <c r="A164" s="264"/>
      <c r="B164" s="265"/>
      <c r="C164" s="265" t="s">
        <v>686</v>
      </c>
      <c r="D164" s="265"/>
      <c r="E164" s="266"/>
      <c r="F164" s="267"/>
      <c r="G164" s="26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>
      <c r="A165" s="272"/>
      <c r="B165" s="273"/>
      <c r="C165" s="273" t="s">
        <v>687</v>
      </c>
      <c r="D165" s="273"/>
      <c r="E165" s="274">
        <v>0.126</v>
      </c>
      <c r="F165" s="275"/>
      <c r="G165" s="275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24" customHeight="1">
      <c r="A166" s="263">
        <v>229</v>
      </c>
      <c r="B166" s="177" t="s">
        <v>226</v>
      </c>
      <c r="C166" s="177" t="s">
        <v>227</v>
      </c>
      <c r="D166" s="177" t="s">
        <v>179</v>
      </c>
      <c r="E166" s="178">
        <v>0.27800000000000002</v>
      </c>
      <c r="F166" s="179"/>
      <c r="G166" s="179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>
      <c r="A167" s="264"/>
      <c r="B167" s="265"/>
      <c r="C167" s="265" t="s">
        <v>744</v>
      </c>
      <c r="D167" s="265"/>
      <c r="E167" s="266"/>
      <c r="F167" s="267"/>
      <c r="G167" s="26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>
      <c r="A168" s="268"/>
      <c r="B168" s="269"/>
      <c r="C168" s="269" t="s">
        <v>746</v>
      </c>
      <c r="D168" s="269"/>
      <c r="E168" s="270">
        <v>0.27800000000000002</v>
      </c>
      <c r="F168" s="271"/>
      <c r="G168" s="271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>
      <c r="A169" s="264"/>
      <c r="B169" s="265"/>
      <c r="C169" s="265" t="s">
        <v>686</v>
      </c>
      <c r="D169" s="265"/>
      <c r="E169" s="266"/>
      <c r="F169" s="267"/>
      <c r="G169" s="26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>
      <c r="A170" s="272"/>
      <c r="B170" s="273"/>
      <c r="C170" s="273" t="s">
        <v>687</v>
      </c>
      <c r="D170" s="273"/>
      <c r="E170" s="274">
        <v>0.27800000000000002</v>
      </c>
      <c r="F170" s="275"/>
      <c r="G170" s="275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>
      <c r="A171" s="263">
        <v>31</v>
      </c>
      <c r="B171" s="177" t="s">
        <v>228</v>
      </c>
      <c r="C171" s="177" t="s">
        <v>229</v>
      </c>
      <c r="D171" s="177" t="s">
        <v>156</v>
      </c>
      <c r="E171" s="178">
        <v>0.9</v>
      </c>
      <c r="F171" s="179"/>
      <c r="G171" s="179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>
      <c r="A172" s="268"/>
      <c r="B172" s="269"/>
      <c r="C172" s="269" t="s">
        <v>747</v>
      </c>
      <c r="D172" s="269"/>
      <c r="E172" s="270">
        <v>0.9</v>
      </c>
      <c r="F172" s="271"/>
      <c r="G172" s="271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>
      <c r="A173" s="264"/>
      <c r="B173" s="265"/>
      <c r="C173" s="265" t="s">
        <v>686</v>
      </c>
      <c r="D173" s="265"/>
      <c r="E173" s="266"/>
      <c r="F173" s="267"/>
      <c r="G173" s="26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>
      <c r="A174" s="272"/>
      <c r="B174" s="273"/>
      <c r="C174" s="273" t="s">
        <v>687</v>
      </c>
      <c r="D174" s="273"/>
      <c r="E174" s="274">
        <v>0.9</v>
      </c>
      <c r="F174" s="275"/>
      <c r="G174" s="275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24" customHeight="1">
      <c r="A175" s="263">
        <v>32</v>
      </c>
      <c r="B175" s="177" t="s">
        <v>230</v>
      </c>
      <c r="C175" s="177" t="s">
        <v>231</v>
      </c>
      <c r="D175" s="177" t="s">
        <v>174</v>
      </c>
      <c r="E175" s="178">
        <v>3</v>
      </c>
      <c r="F175" s="179"/>
      <c r="G175" s="179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>
      <c r="A176" s="268"/>
      <c r="B176" s="269"/>
      <c r="C176" s="269" t="s">
        <v>748</v>
      </c>
      <c r="D176" s="269"/>
      <c r="E176" s="270">
        <v>3</v>
      </c>
      <c r="F176" s="271"/>
      <c r="G176" s="271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>
      <c r="A177" s="264"/>
      <c r="B177" s="265"/>
      <c r="C177" s="265" t="s">
        <v>686</v>
      </c>
      <c r="D177" s="265"/>
      <c r="E177" s="266"/>
      <c r="F177" s="267"/>
      <c r="G177" s="26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>
      <c r="A178" s="264"/>
      <c r="B178" s="265"/>
      <c r="C178" s="265" t="s">
        <v>686</v>
      </c>
      <c r="D178" s="265"/>
      <c r="E178" s="266"/>
      <c r="F178" s="267"/>
      <c r="G178" s="26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272"/>
      <c r="B179" s="273"/>
      <c r="C179" s="273" t="s">
        <v>687</v>
      </c>
      <c r="D179" s="273"/>
      <c r="E179" s="274">
        <v>3</v>
      </c>
      <c r="F179" s="275"/>
      <c r="G179" s="275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24" customHeight="1">
      <c r="A180" s="263">
        <v>33</v>
      </c>
      <c r="B180" s="177" t="s">
        <v>232</v>
      </c>
      <c r="C180" s="177" t="s">
        <v>231</v>
      </c>
      <c r="D180" s="177" t="s">
        <v>174</v>
      </c>
      <c r="E180" s="178">
        <v>3</v>
      </c>
      <c r="F180" s="179"/>
      <c r="G180" s="179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268"/>
      <c r="B181" s="269"/>
      <c r="C181" s="269" t="s">
        <v>748</v>
      </c>
      <c r="D181" s="269"/>
      <c r="E181" s="270">
        <v>3</v>
      </c>
      <c r="F181" s="271"/>
      <c r="G181" s="271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24" customHeight="1">
      <c r="A182" s="263">
        <v>34</v>
      </c>
      <c r="B182" s="177" t="s">
        <v>233</v>
      </c>
      <c r="C182" s="177" t="s">
        <v>234</v>
      </c>
      <c r="D182" s="177" t="s">
        <v>174</v>
      </c>
      <c r="E182" s="178">
        <v>1.8</v>
      </c>
      <c r="F182" s="179"/>
      <c r="G182" s="179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5" spans="1:26" ht="13.5" customHeight="1">
      <c r="A185" s="268"/>
      <c r="B185" s="269"/>
      <c r="C185" s="269" t="s">
        <v>749</v>
      </c>
      <c r="D185" s="269"/>
      <c r="E185" s="270">
        <v>1.8</v>
      </c>
      <c r="F185" s="271"/>
      <c r="G185" s="271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263">
        <v>35</v>
      </c>
      <c r="B186" s="177" t="s">
        <v>235</v>
      </c>
      <c r="C186" s="177" t="s">
        <v>236</v>
      </c>
      <c r="D186" s="177" t="s">
        <v>179</v>
      </c>
      <c r="E186" s="178">
        <v>2.5999999999999999E-2</v>
      </c>
      <c r="F186" s="179"/>
      <c r="G186" s="179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268"/>
      <c r="B187" s="269"/>
      <c r="C187" s="269" t="s">
        <v>750</v>
      </c>
      <c r="D187" s="269"/>
      <c r="E187" s="270">
        <v>2.5999999999999999E-2</v>
      </c>
      <c r="F187" s="271"/>
      <c r="G187" s="271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264"/>
      <c r="B188" s="265"/>
      <c r="C188" s="265" t="s">
        <v>686</v>
      </c>
      <c r="D188" s="265"/>
      <c r="E188" s="266"/>
      <c r="F188" s="267"/>
      <c r="G188" s="26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264"/>
      <c r="B189" s="265"/>
      <c r="C189" s="265" t="s">
        <v>686</v>
      </c>
      <c r="D189" s="265"/>
      <c r="E189" s="266"/>
      <c r="F189" s="267"/>
      <c r="G189" s="26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272"/>
      <c r="B190" s="273"/>
      <c r="C190" s="273" t="s">
        <v>687</v>
      </c>
      <c r="D190" s="273"/>
      <c r="E190" s="274">
        <v>2.5999999999999999E-2</v>
      </c>
      <c r="F190" s="275"/>
      <c r="G190" s="275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263">
        <v>36</v>
      </c>
      <c r="B191" s="177" t="s">
        <v>237</v>
      </c>
      <c r="C191" s="177" t="s">
        <v>238</v>
      </c>
      <c r="D191" s="177" t="s">
        <v>179</v>
      </c>
      <c r="E191" s="178">
        <v>6.4000000000000001E-2</v>
      </c>
      <c r="F191" s="179"/>
      <c r="G191" s="179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268"/>
      <c r="B192" s="269"/>
      <c r="C192" s="269" t="s">
        <v>751</v>
      </c>
      <c r="D192" s="269"/>
      <c r="E192" s="270">
        <v>6.4000000000000001E-2</v>
      </c>
      <c r="F192" s="271"/>
      <c r="G192" s="271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272"/>
      <c r="B193" s="273"/>
      <c r="C193" s="273" t="s">
        <v>687</v>
      </c>
      <c r="D193" s="273"/>
      <c r="E193" s="274">
        <v>6.4000000000000001E-2</v>
      </c>
      <c r="F193" s="275"/>
      <c r="G193" s="275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263">
        <v>39</v>
      </c>
      <c r="B194" s="177" t="s">
        <v>239</v>
      </c>
      <c r="C194" s="177" t="s">
        <v>240</v>
      </c>
      <c r="D194" s="177" t="s">
        <v>156</v>
      </c>
      <c r="E194" s="178">
        <v>2.3570000000000002</v>
      </c>
      <c r="F194" s="179"/>
      <c r="G194" s="179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264"/>
      <c r="B195" s="265"/>
      <c r="C195" s="265" t="s">
        <v>752</v>
      </c>
      <c r="D195" s="265"/>
      <c r="E195" s="266"/>
      <c r="F195" s="267"/>
      <c r="G195" s="26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268"/>
      <c r="B196" s="269"/>
      <c r="C196" s="269" t="s">
        <v>753</v>
      </c>
      <c r="D196" s="269"/>
      <c r="E196" s="270">
        <v>1.907</v>
      </c>
      <c r="F196" s="271"/>
      <c r="G196" s="271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264"/>
      <c r="B197" s="265"/>
      <c r="C197" s="265" t="s">
        <v>754</v>
      </c>
      <c r="D197" s="265"/>
      <c r="E197" s="266"/>
      <c r="F197" s="267"/>
      <c r="G197" s="26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268"/>
      <c r="B198" s="269"/>
      <c r="C198" s="269" t="s">
        <v>755</v>
      </c>
      <c r="D198" s="269"/>
      <c r="E198" s="270">
        <v>0.45</v>
      </c>
      <c r="F198" s="271"/>
      <c r="G198" s="271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264"/>
      <c r="B199" s="265"/>
      <c r="C199" s="265" t="s">
        <v>686</v>
      </c>
      <c r="D199" s="265"/>
      <c r="E199" s="266"/>
      <c r="F199" s="267"/>
      <c r="G199" s="26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272"/>
      <c r="B200" s="273"/>
      <c r="C200" s="273" t="s">
        <v>687</v>
      </c>
      <c r="D200" s="273"/>
      <c r="E200" s="274">
        <v>2.3570000000000002</v>
      </c>
      <c r="F200" s="275"/>
      <c r="G200" s="275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24" customHeight="1">
      <c r="A201" s="263">
        <v>227</v>
      </c>
      <c r="B201" s="177" t="s">
        <v>241</v>
      </c>
      <c r="C201" s="177" t="s">
        <v>242</v>
      </c>
      <c r="D201" s="177" t="s">
        <v>179</v>
      </c>
      <c r="E201" s="178">
        <v>0.125</v>
      </c>
      <c r="F201" s="179"/>
      <c r="G201" s="179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268"/>
      <c r="B202" s="269"/>
      <c r="C202" s="269" t="s">
        <v>756</v>
      </c>
      <c r="D202" s="269"/>
      <c r="E202" s="270">
        <v>0.125</v>
      </c>
      <c r="F202" s="271"/>
      <c r="G202" s="271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28.5" customHeight="1">
      <c r="A203" s="262"/>
      <c r="B203" s="173" t="s">
        <v>62</v>
      </c>
      <c r="C203" s="173" t="s">
        <v>243</v>
      </c>
      <c r="D203" s="173"/>
      <c r="E203" s="174"/>
      <c r="F203" s="175"/>
      <c r="G203" s="175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24" customHeight="1">
      <c r="A204" s="263">
        <v>41</v>
      </c>
      <c r="B204" s="177" t="s">
        <v>244</v>
      </c>
      <c r="C204" s="177" t="s">
        <v>245</v>
      </c>
      <c r="D204" s="177" t="s">
        <v>174</v>
      </c>
      <c r="E204" s="178">
        <v>1048.1189999999999</v>
      </c>
      <c r="F204" s="179"/>
      <c r="G204" s="179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264"/>
      <c r="B205" s="265"/>
      <c r="C205" s="265" t="s">
        <v>716</v>
      </c>
      <c r="D205" s="265"/>
      <c r="E205" s="266"/>
      <c r="F205" s="267"/>
      <c r="G205" s="26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268"/>
      <c r="B206" s="269"/>
      <c r="C206" s="269" t="s">
        <v>757</v>
      </c>
      <c r="D206" s="269"/>
      <c r="E206" s="270">
        <v>85.436000000000007</v>
      </c>
      <c r="F206" s="271"/>
      <c r="G206" s="271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268"/>
      <c r="B207" s="269"/>
      <c r="C207" s="269" t="s">
        <v>758</v>
      </c>
      <c r="D207" s="269"/>
      <c r="E207" s="270">
        <v>41.445999999999998</v>
      </c>
      <c r="F207" s="271"/>
      <c r="G207" s="271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268"/>
      <c r="B208" s="269"/>
      <c r="C208" s="269" t="s">
        <v>759</v>
      </c>
      <c r="D208" s="269"/>
      <c r="E208" s="270">
        <v>32.33</v>
      </c>
      <c r="F208" s="271"/>
      <c r="G208" s="271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268"/>
      <c r="B209" s="269"/>
      <c r="C209" s="269" t="s">
        <v>760</v>
      </c>
      <c r="D209" s="269"/>
      <c r="E209" s="270">
        <v>42.4</v>
      </c>
      <c r="F209" s="271"/>
      <c r="G209" s="271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268"/>
      <c r="B210" s="269"/>
      <c r="C210" s="269" t="s">
        <v>761</v>
      </c>
      <c r="D210" s="269"/>
      <c r="E210" s="270">
        <v>22.26</v>
      </c>
      <c r="F210" s="271"/>
      <c r="G210" s="271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268"/>
      <c r="B211" s="269"/>
      <c r="C211" s="269" t="s">
        <v>762</v>
      </c>
      <c r="D211" s="269"/>
      <c r="E211" s="270">
        <v>12.455</v>
      </c>
      <c r="F211" s="271"/>
      <c r="G211" s="271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268"/>
      <c r="B212" s="269"/>
      <c r="C212" s="269" t="s">
        <v>763</v>
      </c>
      <c r="D212" s="269"/>
      <c r="E212" s="270">
        <v>81.566999999999993</v>
      </c>
      <c r="F212" s="271"/>
      <c r="G212" s="271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268"/>
      <c r="B213" s="269"/>
      <c r="C213" s="269" t="s">
        <v>764</v>
      </c>
      <c r="D213" s="269"/>
      <c r="E213" s="270">
        <v>63.970999999999997</v>
      </c>
      <c r="F213" s="271"/>
      <c r="G213" s="271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268"/>
      <c r="B214" s="269"/>
      <c r="C214" s="269" t="s">
        <v>765</v>
      </c>
      <c r="D214" s="269"/>
      <c r="E214" s="270">
        <v>30.846</v>
      </c>
      <c r="F214" s="271"/>
      <c r="G214" s="271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268"/>
      <c r="B215" s="269"/>
      <c r="C215" s="269" t="s">
        <v>766</v>
      </c>
      <c r="D215" s="269"/>
      <c r="E215" s="270">
        <v>29.68</v>
      </c>
      <c r="F215" s="271"/>
      <c r="G215" s="271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268"/>
      <c r="B216" s="269"/>
      <c r="C216" s="269" t="s">
        <v>767</v>
      </c>
      <c r="D216" s="269"/>
      <c r="E216" s="270">
        <v>35.51</v>
      </c>
      <c r="F216" s="271"/>
      <c r="G216" s="271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268"/>
      <c r="B217" s="269"/>
      <c r="C217" s="269" t="s">
        <v>768</v>
      </c>
      <c r="D217" s="269"/>
      <c r="E217" s="270">
        <v>190.48</v>
      </c>
      <c r="F217" s="271"/>
      <c r="G217" s="271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264"/>
      <c r="B218" s="265"/>
      <c r="C218" s="265" t="s">
        <v>697</v>
      </c>
      <c r="D218" s="265"/>
      <c r="E218" s="266"/>
      <c r="F218" s="267"/>
      <c r="G218" s="26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268"/>
      <c r="B219" s="269"/>
      <c r="C219" s="269" t="s">
        <v>769</v>
      </c>
      <c r="D219" s="269"/>
      <c r="E219" s="270">
        <v>26.771999999999998</v>
      </c>
      <c r="F219" s="271"/>
      <c r="G219" s="271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268"/>
      <c r="B220" s="269"/>
      <c r="C220" s="269" t="s">
        <v>770</v>
      </c>
      <c r="D220" s="269"/>
      <c r="E220" s="270">
        <v>28.808</v>
      </c>
      <c r="F220" s="271"/>
      <c r="G220" s="271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268"/>
      <c r="B221" s="269"/>
      <c r="C221" s="269" t="s">
        <v>771</v>
      </c>
      <c r="D221" s="269"/>
      <c r="E221" s="270">
        <v>12.06</v>
      </c>
      <c r="F221" s="271"/>
      <c r="G221" s="271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268"/>
      <c r="B222" s="269"/>
      <c r="C222" s="269" t="s">
        <v>772</v>
      </c>
      <c r="D222" s="269"/>
      <c r="E222" s="270">
        <v>42.078000000000003</v>
      </c>
      <c r="F222" s="271"/>
      <c r="G222" s="271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268"/>
      <c r="B223" s="269"/>
      <c r="C223" s="269" t="s">
        <v>773</v>
      </c>
      <c r="D223" s="269"/>
      <c r="E223" s="270">
        <v>280.58</v>
      </c>
      <c r="F223" s="271"/>
      <c r="G223" s="271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268"/>
      <c r="B224" s="269"/>
      <c r="C224" s="269" t="s">
        <v>774</v>
      </c>
      <c r="D224" s="269"/>
      <c r="E224" s="270">
        <v>-10.56</v>
      </c>
      <c r="F224" s="271"/>
      <c r="G224" s="271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264"/>
      <c r="B225" s="265"/>
      <c r="C225" s="265" t="s">
        <v>686</v>
      </c>
      <c r="D225" s="265"/>
      <c r="E225" s="266"/>
      <c r="F225" s="267"/>
      <c r="G225" s="26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272"/>
      <c r="B226" s="273"/>
      <c r="C226" s="273" t="s">
        <v>687</v>
      </c>
      <c r="D226" s="273"/>
      <c r="E226" s="274">
        <v>1048.1189999999999</v>
      </c>
      <c r="F226" s="275"/>
      <c r="G226" s="275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24" customHeight="1">
      <c r="A227" s="263">
        <v>42</v>
      </c>
      <c r="B227" s="177" t="s">
        <v>246</v>
      </c>
      <c r="C227" s="177" t="s">
        <v>247</v>
      </c>
      <c r="D227" s="177" t="s">
        <v>174</v>
      </c>
      <c r="E227" s="178">
        <v>501.15800000000002</v>
      </c>
      <c r="F227" s="179"/>
      <c r="G227" s="179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264"/>
      <c r="B228" s="265"/>
      <c r="C228" s="265" t="s">
        <v>775</v>
      </c>
      <c r="D228" s="265"/>
      <c r="E228" s="266"/>
      <c r="F228" s="267"/>
      <c r="G228" s="26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268"/>
      <c r="B229" s="269"/>
      <c r="C229" s="269" t="s">
        <v>776</v>
      </c>
      <c r="D229" s="269"/>
      <c r="E229" s="270">
        <v>84.644999999999996</v>
      </c>
      <c r="F229" s="271"/>
      <c r="G229" s="271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268"/>
      <c r="B230" s="269"/>
      <c r="C230" s="269" t="s">
        <v>777</v>
      </c>
      <c r="D230" s="269"/>
      <c r="E230" s="270">
        <v>46.31</v>
      </c>
      <c r="F230" s="271"/>
      <c r="G230" s="271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268"/>
      <c r="B231" s="269"/>
      <c r="C231" s="269" t="s">
        <v>778</v>
      </c>
      <c r="D231" s="269"/>
      <c r="E231" s="270">
        <v>33</v>
      </c>
      <c r="F231" s="271"/>
      <c r="G231" s="271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24" customHeight="1">
      <c r="A232" s="268"/>
      <c r="B232" s="269"/>
      <c r="C232" s="269" t="s">
        <v>779</v>
      </c>
      <c r="D232" s="269"/>
      <c r="E232" s="270">
        <v>-31.675000000000001</v>
      </c>
      <c r="F232" s="271"/>
      <c r="G232" s="271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264"/>
      <c r="B233" s="265"/>
      <c r="C233" s="265" t="s">
        <v>780</v>
      </c>
      <c r="D233" s="265"/>
      <c r="E233" s="266"/>
      <c r="F233" s="267"/>
      <c r="G233" s="26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268"/>
      <c r="B234" s="269"/>
      <c r="C234" s="269" t="s">
        <v>781</v>
      </c>
      <c r="D234" s="269"/>
      <c r="E234" s="270">
        <v>32.770000000000003</v>
      </c>
      <c r="F234" s="271"/>
      <c r="G234" s="271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264"/>
      <c r="B235" s="265"/>
      <c r="C235" s="265" t="s">
        <v>722</v>
      </c>
      <c r="D235" s="265"/>
      <c r="E235" s="266"/>
      <c r="F235" s="267"/>
      <c r="G235" s="26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268"/>
      <c r="B236" s="269"/>
      <c r="C236" s="269" t="s">
        <v>782</v>
      </c>
      <c r="D236" s="269"/>
      <c r="E236" s="270">
        <v>281.18099999999998</v>
      </c>
      <c r="F236" s="271"/>
      <c r="G236" s="271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268"/>
      <c r="B237" s="269"/>
      <c r="C237" s="269" t="s">
        <v>783</v>
      </c>
      <c r="D237" s="269"/>
      <c r="E237" s="270">
        <v>42.27</v>
      </c>
      <c r="F237" s="271"/>
      <c r="G237" s="271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268"/>
      <c r="B238" s="269"/>
      <c r="C238" s="269" t="s">
        <v>784</v>
      </c>
      <c r="D238" s="269"/>
      <c r="E238" s="270">
        <v>13.657</v>
      </c>
      <c r="F238" s="271"/>
      <c r="G238" s="271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268"/>
      <c r="B239" s="269"/>
      <c r="C239" s="269" t="s">
        <v>785</v>
      </c>
      <c r="D239" s="269"/>
      <c r="E239" s="270">
        <v>6.25</v>
      </c>
      <c r="F239" s="271"/>
      <c r="G239" s="271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268"/>
      <c r="B240" s="269"/>
      <c r="C240" s="269" t="s">
        <v>786</v>
      </c>
      <c r="D240" s="269"/>
      <c r="E240" s="270">
        <v>11.78</v>
      </c>
      <c r="F240" s="271"/>
      <c r="G240" s="271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268"/>
      <c r="B241" s="269"/>
      <c r="C241" s="269" t="s">
        <v>787</v>
      </c>
      <c r="D241" s="269"/>
      <c r="E241" s="270">
        <v>13.592000000000001</v>
      </c>
      <c r="F241" s="271"/>
      <c r="G241" s="271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268"/>
      <c r="B242" s="269"/>
      <c r="C242" s="269" t="s">
        <v>788</v>
      </c>
      <c r="D242" s="269"/>
      <c r="E242" s="270">
        <v>17.05</v>
      </c>
      <c r="F242" s="271"/>
      <c r="G242" s="271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268"/>
      <c r="B243" s="269"/>
      <c r="C243" s="269" t="s">
        <v>789</v>
      </c>
      <c r="D243" s="269"/>
      <c r="E243" s="270">
        <v>15.84</v>
      </c>
      <c r="F243" s="271"/>
      <c r="G243" s="271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268"/>
      <c r="B244" s="269"/>
      <c r="C244" s="269" t="s">
        <v>790</v>
      </c>
      <c r="D244" s="269"/>
      <c r="E244" s="270">
        <v>12.48</v>
      </c>
      <c r="F244" s="271"/>
      <c r="G244" s="271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264"/>
      <c r="B245" s="265"/>
      <c r="C245" s="265" t="s">
        <v>791</v>
      </c>
      <c r="D245" s="265"/>
      <c r="E245" s="266"/>
      <c r="F245" s="267"/>
      <c r="G245" s="26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268"/>
      <c r="B246" s="269"/>
      <c r="C246" s="269" t="s">
        <v>792</v>
      </c>
      <c r="D246" s="269"/>
      <c r="E246" s="270">
        <v>-25.387</v>
      </c>
      <c r="F246" s="271"/>
      <c r="G246" s="271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24" customHeight="1">
      <c r="A247" s="268"/>
      <c r="B247" s="269"/>
      <c r="C247" s="269" t="s">
        <v>793</v>
      </c>
      <c r="D247" s="269"/>
      <c r="E247" s="270">
        <v>-42.045000000000002</v>
      </c>
      <c r="F247" s="271"/>
      <c r="G247" s="271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268"/>
      <c r="B248" s="269"/>
      <c r="C248" s="269" t="s">
        <v>774</v>
      </c>
      <c r="D248" s="269"/>
      <c r="E248" s="270">
        <v>-10.56</v>
      </c>
      <c r="F248" s="271"/>
      <c r="G248" s="271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272"/>
      <c r="B249" s="273"/>
      <c r="C249" s="273" t="s">
        <v>687</v>
      </c>
      <c r="D249" s="273"/>
      <c r="E249" s="274">
        <v>501.15800000000002</v>
      </c>
      <c r="F249" s="275"/>
      <c r="G249" s="275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277">
        <v>43</v>
      </c>
      <c r="B250" s="185" t="s">
        <v>248</v>
      </c>
      <c r="C250" s="185" t="s">
        <v>249</v>
      </c>
      <c r="D250" s="185" t="s">
        <v>250</v>
      </c>
      <c r="E250" s="186">
        <v>7998.482</v>
      </c>
      <c r="F250" s="187"/>
      <c r="G250" s="18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268"/>
      <c r="B251" s="269"/>
      <c r="C251" s="269" t="s">
        <v>794</v>
      </c>
      <c r="D251" s="269"/>
      <c r="E251" s="270">
        <v>7016.2120000000004</v>
      </c>
      <c r="F251" s="271"/>
      <c r="G251" s="271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263">
        <v>44</v>
      </c>
      <c r="B252" s="177" t="s">
        <v>251</v>
      </c>
      <c r="C252" s="177" t="s">
        <v>252</v>
      </c>
      <c r="D252" s="177" t="s">
        <v>174</v>
      </c>
      <c r="E252" s="178">
        <v>330.1</v>
      </c>
      <c r="F252" s="179"/>
      <c r="G252" s="179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264"/>
      <c r="B253" s="265"/>
      <c r="C253" s="265" t="s">
        <v>795</v>
      </c>
      <c r="D253" s="265"/>
      <c r="E253" s="266"/>
      <c r="F253" s="267"/>
      <c r="G253" s="26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268"/>
      <c r="B254" s="269"/>
      <c r="C254" s="269" t="s">
        <v>796</v>
      </c>
      <c r="D254" s="269"/>
      <c r="E254" s="270">
        <v>26.19</v>
      </c>
      <c r="F254" s="271"/>
      <c r="G254" s="271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268"/>
      <c r="B255" s="269"/>
      <c r="C255" s="269" t="s">
        <v>797</v>
      </c>
      <c r="D255" s="269"/>
      <c r="E255" s="270">
        <v>37.802</v>
      </c>
      <c r="F255" s="271"/>
      <c r="G255" s="271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268"/>
      <c r="B256" s="269"/>
      <c r="C256" s="269" t="s">
        <v>798</v>
      </c>
      <c r="D256" s="269"/>
      <c r="E256" s="270">
        <v>8.1199999999999992</v>
      </c>
      <c r="F256" s="271"/>
      <c r="G256" s="271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268"/>
      <c r="B257" s="269"/>
      <c r="C257" s="269" t="s">
        <v>799</v>
      </c>
      <c r="D257" s="269"/>
      <c r="E257" s="270">
        <v>103.286</v>
      </c>
      <c r="F257" s="271"/>
      <c r="G257" s="271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268"/>
      <c r="B258" s="269"/>
      <c r="C258" s="269" t="s">
        <v>799</v>
      </c>
      <c r="D258" s="269"/>
      <c r="E258" s="270">
        <v>103.286</v>
      </c>
      <c r="F258" s="271"/>
      <c r="G258" s="271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268"/>
      <c r="B259" s="269"/>
      <c r="C259" s="269" t="s">
        <v>800</v>
      </c>
      <c r="D259" s="269"/>
      <c r="E259" s="270">
        <v>55.177999999999997</v>
      </c>
      <c r="F259" s="271"/>
      <c r="G259" s="271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268"/>
      <c r="B260" s="269"/>
      <c r="C260" s="269" t="s">
        <v>801</v>
      </c>
      <c r="D260" s="269"/>
      <c r="E260" s="270">
        <v>6.798</v>
      </c>
      <c r="F260" s="271"/>
      <c r="G260" s="271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268"/>
      <c r="B261" s="269"/>
      <c r="C261" s="269" t="s">
        <v>774</v>
      </c>
      <c r="D261" s="269"/>
      <c r="E261" s="270">
        <v>-10.56</v>
      </c>
      <c r="F261" s="271"/>
      <c r="G261" s="271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264"/>
      <c r="B262" s="265"/>
      <c r="C262" s="265" t="s">
        <v>686</v>
      </c>
      <c r="D262" s="265"/>
      <c r="E262" s="266"/>
      <c r="F262" s="267"/>
      <c r="G262" s="26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272"/>
      <c r="B263" s="273"/>
      <c r="C263" s="273" t="s">
        <v>687</v>
      </c>
      <c r="D263" s="273"/>
      <c r="E263" s="274">
        <v>330.1</v>
      </c>
      <c r="F263" s="275"/>
      <c r="G263" s="275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277">
        <v>45</v>
      </c>
      <c r="B264" s="185" t="s">
        <v>253</v>
      </c>
      <c r="C264" s="185" t="s">
        <v>254</v>
      </c>
      <c r="D264" s="185" t="s">
        <v>174</v>
      </c>
      <c r="E264" s="186">
        <v>363.11</v>
      </c>
      <c r="F264" s="187"/>
      <c r="G264" s="18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272"/>
      <c r="B265" s="273"/>
      <c r="C265" s="273" t="s">
        <v>802</v>
      </c>
      <c r="D265" s="273"/>
      <c r="E265" s="274">
        <v>363.11</v>
      </c>
      <c r="F265" s="275"/>
      <c r="G265" s="275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24" customHeight="1">
      <c r="A266" s="263">
        <v>46</v>
      </c>
      <c r="B266" s="177" t="s">
        <v>255</v>
      </c>
      <c r="C266" s="177" t="s">
        <v>256</v>
      </c>
      <c r="D266" s="177" t="s">
        <v>174</v>
      </c>
      <c r="E266" s="178">
        <v>330.1</v>
      </c>
      <c r="F266" s="179"/>
      <c r="G266" s="179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268"/>
      <c r="B267" s="269"/>
      <c r="C267" s="269" t="s">
        <v>803</v>
      </c>
      <c r="D267" s="269"/>
      <c r="E267" s="270">
        <v>330.1</v>
      </c>
      <c r="F267" s="271"/>
      <c r="G267" s="271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24" customHeight="1">
      <c r="A268" s="277">
        <v>47</v>
      </c>
      <c r="B268" s="185" t="s">
        <v>257</v>
      </c>
      <c r="C268" s="185" t="s">
        <v>258</v>
      </c>
      <c r="D268" s="185" t="s">
        <v>174</v>
      </c>
      <c r="E268" s="186">
        <v>363.11</v>
      </c>
      <c r="F268" s="187"/>
      <c r="G268" s="18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278"/>
      <c r="B269" s="189"/>
      <c r="C269" s="189" t="s">
        <v>259</v>
      </c>
      <c r="D269" s="189"/>
      <c r="E269" s="190"/>
      <c r="F269" s="192"/>
      <c r="G269" s="192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272"/>
      <c r="B270" s="273"/>
      <c r="C270" s="273" t="s">
        <v>802</v>
      </c>
      <c r="D270" s="273"/>
      <c r="E270" s="274">
        <v>363.11</v>
      </c>
      <c r="F270" s="275"/>
      <c r="G270" s="275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277">
        <v>48</v>
      </c>
      <c r="B271" s="185" t="s">
        <v>260</v>
      </c>
      <c r="C271" s="185" t="s">
        <v>261</v>
      </c>
      <c r="D271" s="185" t="s">
        <v>174</v>
      </c>
      <c r="E271" s="186">
        <v>218.46</v>
      </c>
      <c r="F271" s="187"/>
      <c r="G271" s="18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272"/>
      <c r="B272" s="273"/>
      <c r="C272" s="273" t="s">
        <v>804</v>
      </c>
      <c r="D272" s="273"/>
      <c r="E272" s="274">
        <v>218.46</v>
      </c>
      <c r="F272" s="275"/>
      <c r="G272" s="275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24" customHeight="1">
      <c r="A273" s="263">
        <v>49</v>
      </c>
      <c r="B273" s="177" t="s">
        <v>262</v>
      </c>
      <c r="C273" s="177" t="s">
        <v>263</v>
      </c>
      <c r="D273" s="177" t="s">
        <v>174</v>
      </c>
      <c r="E273" s="178">
        <v>389.08</v>
      </c>
      <c r="F273" s="179"/>
      <c r="G273" s="179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264"/>
      <c r="B274" s="265"/>
      <c r="C274" s="265" t="s">
        <v>697</v>
      </c>
      <c r="D274" s="265"/>
      <c r="E274" s="266"/>
      <c r="F274" s="267"/>
      <c r="G274" s="26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268"/>
      <c r="B275" s="269"/>
      <c r="C275" s="269" t="s">
        <v>805</v>
      </c>
      <c r="D275" s="269"/>
      <c r="E275" s="270">
        <v>198.6</v>
      </c>
      <c r="F275" s="271"/>
      <c r="G275" s="271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264"/>
      <c r="B276" s="265"/>
      <c r="C276" s="265" t="s">
        <v>716</v>
      </c>
      <c r="D276" s="265"/>
      <c r="E276" s="266"/>
      <c r="F276" s="267"/>
      <c r="G276" s="26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268"/>
      <c r="B277" s="269"/>
      <c r="C277" s="269" t="s">
        <v>768</v>
      </c>
      <c r="D277" s="269"/>
      <c r="E277" s="270">
        <v>190.48</v>
      </c>
      <c r="F277" s="271"/>
      <c r="G277" s="271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264"/>
      <c r="B278" s="265"/>
      <c r="C278" s="265" t="s">
        <v>686</v>
      </c>
      <c r="D278" s="265"/>
      <c r="E278" s="266"/>
      <c r="F278" s="267"/>
      <c r="G278" s="26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264"/>
      <c r="B279" s="265"/>
      <c r="C279" s="265" t="s">
        <v>686</v>
      </c>
      <c r="D279" s="265"/>
      <c r="E279" s="266"/>
      <c r="F279" s="267"/>
      <c r="G279" s="26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272"/>
      <c r="B280" s="273"/>
      <c r="C280" s="273" t="s">
        <v>687</v>
      </c>
      <c r="D280" s="273"/>
      <c r="E280" s="274">
        <v>389.08</v>
      </c>
      <c r="F280" s="275"/>
      <c r="G280" s="275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263">
        <v>50</v>
      </c>
      <c r="B281" s="177" t="s">
        <v>264</v>
      </c>
      <c r="C281" s="177" t="s">
        <v>265</v>
      </c>
      <c r="D281" s="177" t="s">
        <v>174</v>
      </c>
      <c r="E281" s="178">
        <v>222.52500000000001</v>
      </c>
      <c r="F281" s="179"/>
      <c r="G281" s="179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264"/>
      <c r="B282" s="265"/>
      <c r="C282" s="265" t="s">
        <v>716</v>
      </c>
      <c r="D282" s="265"/>
      <c r="E282" s="266"/>
      <c r="F282" s="267"/>
      <c r="G282" s="26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268"/>
      <c r="B283" s="269"/>
      <c r="C283" s="269" t="s">
        <v>806</v>
      </c>
      <c r="D283" s="269"/>
      <c r="E283" s="270">
        <v>23.925000000000001</v>
      </c>
      <c r="F283" s="271"/>
      <c r="G283" s="271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264"/>
      <c r="B284" s="265"/>
      <c r="C284" s="265" t="s">
        <v>697</v>
      </c>
      <c r="D284" s="265"/>
      <c r="E284" s="266"/>
      <c r="F284" s="267"/>
      <c r="G284" s="26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268"/>
      <c r="B285" s="269"/>
      <c r="C285" s="269" t="s">
        <v>805</v>
      </c>
      <c r="D285" s="269"/>
      <c r="E285" s="270">
        <v>198.6</v>
      </c>
      <c r="F285" s="271"/>
      <c r="G285" s="271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272"/>
      <c r="B286" s="273"/>
      <c r="C286" s="273" t="s">
        <v>687</v>
      </c>
      <c r="D286" s="273"/>
      <c r="E286" s="274">
        <v>222.52500000000001</v>
      </c>
      <c r="F286" s="275"/>
      <c r="G286" s="275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277">
        <v>51</v>
      </c>
      <c r="B287" s="185" t="s">
        <v>266</v>
      </c>
      <c r="C287" s="185" t="s">
        <v>267</v>
      </c>
      <c r="D287" s="185" t="s">
        <v>174</v>
      </c>
      <c r="E287" s="186">
        <v>244.77799999999999</v>
      </c>
      <c r="F287" s="187"/>
      <c r="G287" s="18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272"/>
      <c r="B288" s="273"/>
      <c r="C288" s="273" t="s">
        <v>807</v>
      </c>
      <c r="D288" s="273"/>
      <c r="E288" s="274">
        <v>244.77799999999999</v>
      </c>
      <c r="F288" s="275"/>
      <c r="G288" s="275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24" customHeight="1">
      <c r="A289" s="263">
        <v>52</v>
      </c>
      <c r="B289" s="177" t="s">
        <v>268</v>
      </c>
      <c r="C289" s="177" t="s">
        <v>269</v>
      </c>
      <c r="D289" s="177" t="s">
        <v>174</v>
      </c>
      <c r="E289" s="178">
        <v>331.81</v>
      </c>
      <c r="F289" s="179"/>
      <c r="G289" s="179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277">
        <v>53</v>
      </c>
      <c r="B290" s="185" t="s">
        <v>270</v>
      </c>
      <c r="C290" s="185" t="s">
        <v>271</v>
      </c>
      <c r="D290" s="185" t="s">
        <v>174</v>
      </c>
      <c r="E290" s="186">
        <v>331.81</v>
      </c>
      <c r="F290" s="187"/>
      <c r="G290" s="18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264"/>
      <c r="B291" s="265"/>
      <c r="C291" s="265" t="s">
        <v>716</v>
      </c>
      <c r="D291" s="265"/>
      <c r="E291" s="266"/>
      <c r="F291" s="267"/>
      <c r="G291" s="26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268"/>
      <c r="B292" s="269"/>
      <c r="C292" s="269" t="s">
        <v>808</v>
      </c>
      <c r="D292" s="269"/>
      <c r="E292" s="270">
        <v>154.607</v>
      </c>
      <c r="F292" s="271"/>
      <c r="G292" s="271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264"/>
      <c r="B293" s="265"/>
      <c r="C293" s="265" t="s">
        <v>697</v>
      </c>
      <c r="D293" s="265"/>
      <c r="E293" s="266"/>
      <c r="F293" s="267"/>
      <c r="G293" s="26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268"/>
      <c r="B294" s="269"/>
      <c r="C294" s="269" t="s">
        <v>809</v>
      </c>
      <c r="D294" s="269"/>
      <c r="E294" s="270">
        <v>177.203</v>
      </c>
      <c r="F294" s="271"/>
      <c r="G294" s="271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272"/>
      <c r="B295" s="273"/>
      <c r="C295" s="273" t="s">
        <v>687</v>
      </c>
      <c r="D295" s="273"/>
      <c r="E295" s="274">
        <v>331.81</v>
      </c>
      <c r="F295" s="275"/>
      <c r="G295" s="275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263">
        <v>54</v>
      </c>
      <c r="B296" s="177" t="s">
        <v>272</v>
      </c>
      <c r="C296" s="177" t="s">
        <v>273</v>
      </c>
      <c r="D296" s="177" t="s">
        <v>174</v>
      </c>
      <c r="E296" s="178">
        <v>264.42399999999998</v>
      </c>
      <c r="F296" s="179"/>
      <c r="G296" s="179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264"/>
      <c r="B297" s="265"/>
      <c r="C297" s="265" t="s">
        <v>716</v>
      </c>
      <c r="D297" s="265"/>
      <c r="E297" s="266"/>
      <c r="F297" s="267"/>
      <c r="G297" s="26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268"/>
      <c r="B298" s="269"/>
      <c r="C298" s="269" t="s">
        <v>806</v>
      </c>
      <c r="D298" s="269"/>
      <c r="E298" s="270">
        <v>23.925000000000001</v>
      </c>
      <c r="F298" s="271"/>
      <c r="G298" s="271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264"/>
      <c r="B299" s="265"/>
      <c r="C299" s="265" t="s">
        <v>810</v>
      </c>
      <c r="D299" s="265"/>
      <c r="E299" s="266"/>
      <c r="F299" s="267"/>
      <c r="G299" s="26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268"/>
      <c r="B300" s="269"/>
      <c r="C300" s="269" t="s">
        <v>805</v>
      </c>
      <c r="D300" s="269"/>
      <c r="E300" s="270">
        <v>198.6</v>
      </c>
      <c r="F300" s="271"/>
      <c r="G300" s="271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264"/>
      <c r="B301" s="265"/>
      <c r="C301" s="265" t="s">
        <v>811</v>
      </c>
      <c r="D301" s="265"/>
      <c r="E301" s="266"/>
      <c r="F301" s="267"/>
      <c r="G301" s="26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268"/>
      <c r="B302" s="269"/>
      <c r="C302" s="269" t="s">
        <v>812</v>
      </c>
      <c r="D302" s="269"/>
      <c r="E302" s="270">
        <v>41.899000000000001</v>
      </c>
      <c r="F302" s="271"/>
      <c r="G302" s="271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272"/>
      <c r="B303" s="273"/>
      <c r="C303" s="273" t="s">
        <v>687</v>
      </c>
      <c r="D303" s="273"/>
      <c r="E303" s="274">
        <v>264.42399999999998</v>
      </c>
      <c r="F303" s="275"/>
      <c r="G303" s="275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24" customHeight="1">
      <c r="A304" s="277">
        <v>55</v>
      </c>
      <c r="B304" s="185" t="s">
        <v>274</v>
      </c>
      <c r="C304" s="185" t="s">
        <v>275</v>
      </c>
      <c r="D304" s="185" t="s">
        <v>174</v>
      </c>
      <c r="E304" s="186">
        <v>47.95</v>
      </c>
      <c r="F304" s="187"/>
      <c r="G304" s="18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268"/>
      <c r="B305" s="269"/>
      <c r="C305" s="269" t="s">
        <v>813</v>
      </c>
      <c r="D305" s="269"/>
      <c r="E305" s="270">
        <v>47.95</v>
      </c>
      <c r="F305" s="271"/>
      <c r="G305" s="271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263">
        <v>56</v>
      </c>
      <c r="B306" s="177" t="s">
        <v>276</v>
      </c>
      <c r="C306" s="177" t="s">
        <v>277</v>
      </c>
      <c r="D306" s="177" t="s">
        <v>174</v>
      </c>
      <c r="E306" s="178">
        <v>4</v>
      </c>
      <c r="F306" s="179"/>
      <c r="G306" s="179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28.5" customHeight="1">
      <c r="A307" s="276"/>
      <c r="B307" s="181" t="s">
        <v>278</v>
      </c>
      <c r="C307" s="181" t="s">
        <v>279</v>
      </c>
      <c r="D307" s="181"/>
      <c r="E307" s="182"/>
      <c r="F307" s="183"/>
      <c r="G307" s="183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24" customHeight="1">
      <c r="A308" s="263">
        <v>57</v>
      </c>
      <c r="B308" s="177" t="s">
        <v>35</v>
      </c>
      <c r="C308" s="177" t="s">
        <v>280</v>
      </c>
      <c r="D308" s="177" t="s">
        <v>170</v>
      </c>
      <c r="E308" s="178">
        <v>1</v>
      </c>
      <c r="F308" s="179"/>
      <c r="G308" s="179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24" customHeight="1">
      <c r="A309" s="263">
        <v>59</v>
      </c>
      <c r="B309" s="177" t="s">
        <v>48</v>
      </c>
      <c r="C309" s="177" t="s">
        <v>281</v>
      </c>
      <c r="D309" s="177" t="s">
        <v>170</v>
      </c>
      <c r="E309" s="178">
        <v>1</v>
      </c>
      <c r="F309" s="179"/>
      <c r="G309" s="179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24" customHeight="1">
      <c r="A310" s="263">
        <v>60</v>
      </c>
      <c r="B310" s="177" t="s">
        <v>54</v>
      </c>
      <c r="C310" s="177" t="s">
        <v>282</v>
      </c>
      <c r="D310" s="177" t="s">
        <v>170</v>
      </c>
      <c r="E310" s="178">
        <v>1</v>
      </c>
      <c r="F310" s="179"/>
      <c r="G310" s="179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24" customHeight="1">
      <c r="A311" s="263">
        <v>62</v>
      </c>
      <c r="B311" s="177" t="s">
        <v>62</v>
      </c>
      <c r="C311" s="177" t="s">
        <v>283</v>
      </c>
      <c r="D311" s="177" t="s">
        <v>170</v>
      </c>
      <c r="E311" s="178">
        <v>1</v>
      </c>
      <c r="F311" s="179"/>
      <c r="G311" s="179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263">
        <v>63</v>
      </c>
      <c r="B312" s="177" t="s">
        <v>65</v>
      </c>
      <c r="C312" s="177" t="s">
        <v>284</v>
      </c>
      <c r="D312" s="177" t="s">
        <v>204</v>
      </c>
      <c r="E312" s="178">
        <v>340</v>
      </c>
      <c r="F312" s="179"/>
      <c r="G312" s="179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263">
        <v>64</v>
      </c>
      <c r="B313" s="177" t="s">
        <v>38</v>
      </c>
      <c r="C313" s="177" t="s">
        <v>285</v>
      </c>
      <c r="D313" s="177" t="s">
        <v>174</v>
      </c>
      <c r="E313" s="178">
        <v>199.81</v>
      </c>
      <c r="F313" s="179"/>
      <c r="G313" s="179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263">
        <v>65</v>
      </c>
      <c r="B314" s="177" t="s">
        <v>44</v>
      </c>
      <c r="C314" s="177" t="s">
        <v>286</v>
      </c>
      <c r="D314" s="177" t="s">
        <v>204</v>
      </c>
      <c r="E314" s="178">
        <v>100</v>
      </c>
      <c r="F314" s="179"/>
      <c r="G314" s="179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24" customHeight="1">
      <c r="A315" s="263">
        <v>66</v>
      </c>
      <c r="B315" s="177" t="s">
        <v>50</v>
      </c>
      <c r="C315" s="177" t="s">
        <v>287</v>
      </c>
      <c r="D315" s="177" t="s">
        <v>204</v>
      </c>
      <c r="E315" s="178">
        <v>2100</v>
      </c>
      <c r="F315" s="179"/>
      <c r="G315" s="179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24" customHeight="1">
      <c r="A316" s="263">
        <v>67</v>
      </c>
      <c r="B316" s="177" t="s">
        <v>55</v>
      </c>
      <c r="C316" s="177" t="s">
        <v>288</v>
      </c>
      <c r="D316" s="177" t="s">
        <v>170</v>
      </c>
      <c r="E316" s="178">
        <v>7000</v>
      </c>
      <c r="F316" s="179"/>
      <c r="G316" s="179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263">
        <v>68</v>
      </c>
      <c r="B317" s="177" t="s">
        <v>67</v>
      </c>
      <c r="C317" s="177" t="s">
        <v>289</v>
      </c>
      <c r="D317" s="177" t="s">
        <v>170</v>
      </c>
      <c r="E317" s="178">
        <v>1</v>
      </c>
      <c r="F317" s="179"/>
      <c r="G317" s="179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263">
        <v>69</v>
      </c>
      <c r="B318" s="177" t="s">
        <v>40</v>
      </c>
      <c r="C318" s="177" t="s">
        <v>290</v>
      </c>
      <c r="D318" s="177" t="s">
        <v>170</v>
      </c>
      <c r="E318" s="178">
        <v>58</v>
      </c>
      <c r="F318" s="179"/>
      <c r="G318" s="179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263">
        <v>70</v>
      </c>
      <c r="B319" s="177" t="s">
        <v>46</v>
      </c>
      <c r="C319" s="177" t="s">
        <v>291</v>
      </c>
      <c r="D319" s="177" t="s">
        <v>170</v>
      </c>
      <c r="E319" s="178">
        <v>1</v>
      </c>
      <c r="F319" s="179"/>
      <c r="G319" s="179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263">
        <v>71</v>
      </c>
      <c r="B320" s="177" t="s">
        <v>52</v>
      </c>
      <c r="C320" s="177" t="s">
        <v>292</v>
      </c>
      <c r="D320" s="177" t="s">
        <v>170</v>
      </c>
      <c r="E320" s="178">
        <v>1</v>
      </c>
      <c r="F320" s="179"/>
      <c r="G320" s="179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263">
        <v>72</v>
      </c>
      <c r="B321" s="177" t="s">
        <v>56</v>
      </c>
      <c r="C321" s="177" t="s">
        <v>293</v>
      </c>
      <c r="D321" s="177" t="s">
        <v>170</v>
      </c>
      <c r="E321" s="178">
        <v>1</v>
      </c>
      <c r="F321" s="179"/>
      <c r="G321" s="179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263">
        <v>73</v>
      </c>
      <c r="B322" s="177" t="s">
        <v>60</v>
      </c>
      <c r="C322" s="177" t="s">
        <v>294</v>
      </c>
      <c r="D322" s="177" t="s">
        <v>170</v>
      </c>
      <c r="E322" s="178">
        <v>1</v>
      </c>
      <c r="F322" s="179"/>
      <c r="G322" s="179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263">
        <v>74</v>
      </c>
      <c r="B323" s="177" t="s">
        <v>63</v>
      </c>
      <c r="C323" s="177" t="s">
        <v>295</v>
      </c>
      <c r="D323" s="177" t="s">
        <v>170</v>
      </c>
      <c r="E323" s="178">
        <v>1</v>
      </c>
      <c r="F323" s="179"/>
      <c r="G323" s="179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263">
        <v>75</v>
      </c>
      <c r="B324" s="177" t="s">
        <v>69</v>
      </c>
      <c r="C324" s="177" t="s">
        <v>296</v>
      </c>
      <c r="D324" s="177" t="s">
        <v>170</v>
      </c>
      <c r="E324" s="178">
        <v>1</v>
      </c>
      <c r="F324" s="179"/>
      <c r="G324" s="179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263">
        <v>76</v>
      </c>
      <c r="B325" s="177" t="s">
        <v>71</v>
      </c>
      <c r="C325" s="177" t="s">
        <v>297</v>
      </c>
      <c r="D325" s="177" t="s">
        <v>298</v>
      </c>
      <c r="E325" s="178">
        <v>1</v>
      </c>
      <c r="F325" s="179"/>
      <c r="G325" s="179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263">
        <v>77</v>
      </c>
      <c r="B326" s="177" t="s">
        <v>73</v>
      </c>
      <c r="C326" s="177" t="s">
        <v>299</v>
      </c>
      <c r="D326" s="177" t="s">
        <v>170</v>
      </c>
      <c r="E326" s="178">
        <v>1</v>
      </c>
      <c r="F326" s="179"/>
      <c r="G326" s="179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24" customHeight="1">
      <c r="A327" s="263">
        <v>78</v>
      </c>
      <c r="B327" s="177" t="s">
        <v>75</v>
      </c>
      <c r="C327" s="177" t="s">
        <v>300</v>
      </c>
      <c r="D327" s="177" t="s">
        <v>170</v>
      </c>
      <c r="E327" s="178">
        <v>1</v>
      </c>
      <c r="F327" s="179"/>
      <c r="G327" s="179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24" customHeight="1">
      <c r="A328" s="263">
        <v>79</v>
      </c>
      <c r="B328" s="177" t="s">
        <v>79</v>
      </c>
      <c r="C328" s="177" t="s">
        <v>301</v>
      </c>
      <c r="D328" s="177" t="s">
        <v>170</v>
      </c>
      <c r="E328" s="178">
        <v>1</v>
      </c>
      <c r="F328" s="179"/>
      <c r="G328" s="179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24" customHeight="1">
      <c r="A329" s="263">
        <v>80</v>
      </c>
      <c r="B329" s="177" t="s">
        <v>83</v>
      </c>
      <c r="C329" s="177" t="s">
        <v>302</v>
      </c>
      <c r="D329" s="177" t="s">
        <v>170</v>
      </c>
      <c r="E329" s="178">
        <v>1</v>
      </c>
      <c r="F329" s="179"/>
      <c r="G329" s="179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24" customHeight="1">
      <c r="A330" s="263">
        <v>81</v>
      </c>
      <c r="B330" s="177" t="s">
        <v>86</v>
      </c>
      <c r="C330" s="177" t="s">
        <v>303</v>
      </c>
      <c r="D330" s="177" t="s">
        <v>170</v>
      </c>
      <c r="E330" s="178">
        <v>1</v>
      </c>
      <c r="F330" s="179"/>
      <c r="G330" s="179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28.5" customHeight="1">
      <c r="A331" s="279"/>
      <c r="B331" s="227" t="s">
        <v>44</v>
      </c>
      <c r="C331" s="227" t="s">
        <v>342</v>
      </c>
      <c r="D331" s="227"/>
      <c r="E331" s="228"/>
      <c r="F331" s="229"/>
      <c r="G331" s="229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24" customHeight="1">
      <c r="A332" s="263">
        <v>82</v>
      </c>
      <c r="B332" s="177" t="s">
        <v>343</v>
      </c>
      <c r="C332" s="177" t="s">
        <v>344</v>
      </c>
      <c r="D332" s="177" t="s">
        <v>156</v>
      </c>
      <c r="E332" s="178">
        <v>2.218</v>
      </c>
      <c r="F332" s="179"/>
      <c r="G332" s="179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264"/>
      <c r="B333" s="265"/>
      <c r="C333" s="265" t="s">
        <v>814</v>
      </c>
      <c r="D333" s="265"/>
      <c r="E333" s="266"/>
      <c r="F333" s="267"/>
      <c r="G333" s="26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268"/>
      <c r="B334" s="269"/>
      <c r="C334" s="269" t="s">
        <v>815</v>
      </c>
      <c r="D334" s="269"/>
      <c r="E334" s="270">
        <v>0.09</v>
      </c>
      <c r="F334" s="271"/>
      <c r="G334" s="271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264"/>
      <c r="B335" s="265"/>
      <c r="C335" s="265" t="s">
        <v>816</v>
      </c>
      <c r="D335" s="265"/>
      <c r="E335" s="266"/>
      <c r="F335" s="267"/>
      <c r="G335" s="26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268"/>
      <c r="B336" s="269"/>
      <c r="C336" s="269" t="s">
        <v>817</v>
      </c>
      <c r="D336" s="269"/>
      <c r="E336" s="270">
        <v>1.847</v>
      </c>
      <c r="F336" s="271"/>
      <c r="G336" s="271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264"/>
      <c r="B337" s="265"/>
      <c r="C337" s="265" t="s">
        <v>818</v>
      </c>
      <c r="D337" s="265"/>
      <c r="E337" s="266"/>
      <c r="F337" s="267"/>
      <c r="G337" s="26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268"/>
      <c r="B338" s="269"/>
      <c r="C338" s="269" t="s">
        <v>819</v>
      </c>
      <c r="D338" s="269"/>
      <c r="E338" s="270">
        <v>0.28100000000000003</v>
      </c>
      <c r="F338" s="271"/>
      <c r="G338" s="271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272"/>
      <c r="B339" s="273"/>
      <c r="C339" s="273" t="s">
        <v>687</v>
      </c>
      <c r="D339" s="273"/>
      <c r="E339" s="274">
        <v>2.218</v>
      </c>
      <c r="F339" s="275"/>
      <c r="G339" s="275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280"/>
      <c r="B340" s="281" t="s">
        <v>820</v>
      </c>
      <c r="C340" s="281" t="s">
        <v>821</v>
      </c>
      <c r="D340" s="281"/>
      <c r="E340" s="282"/>
      <c r="F340" s="283"/>
      <c r="G340" s="28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263">
        <v>83</v>
      </c>
      <c r="B341" s="177" t="s">
        <v>355</v>
      </c>
      <c r="C341" s="177" t="s">
        <v>356</v>
      </c>
      <c r="D341" s="177" t="s">
        <v>85</v>
      </c>
      <c r="E341" s="178"/>
      <c r="F341" s="179"/>
      <c r="G341" s="179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30.75" customHeight="1">
      <c r="A342" s="261"/>
      <c r="B342" s="167" t="s">
        <v>358</v>
      </c>
      <c r="C342" s="167" t="s">
        <v>359</v>
      </c>
      <c r="D342" s="167"/>
      <c r="E342" s="168"/>
      <c r="F342" s="169"/>
      <c r="G342" s="169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277">
        <v>84</v>
      </c>
      <c r="B343" s="185" t="s">
        <v>822</v>
      </c>
      <c r="C343" s="185" t="s">
        <v>360</v>
      </c>
      <c r="D343" s="185" t="s">
        <v>204</v>
      </c>
      <c r="E343" s="186">
        <v>30</v>
      </c>
      <c r="F343" s="187"/>
      <c r="G343" s="18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277">
        <v>85</v>
      </c>
      <c r="B344" s="185" t="s">
        <v>823</v>
      </c>
      <c r="C344" s="185" t="s">
        <v>361</v>
      </c>
      <c r="D344" s="185" t="s">
        <v>204</v>
      </c>
      <c r="E344" s="186">
        <v>40</v>
      </c>
      <c r="F344" s="187"/>
      <c r="G344" s="18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277">
        <v>86</v>
      </c>
      <c r="B345" s="185" t="s">
        <v>824</v>
      </c>
      <c r="C345" s="185" t="s">
        <v>362</v>
      </c>
      <c r="D345" s="185" t="s">
        <v>204</v>
      </c>
      <c r="E345" s="186">
        <v>5</v>
      </c>
      <c r="F345" s="187"/>
      <c r="G345" s="18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277">
        <v>87</v>
      </c>
      <c r="B346" s="185" t="s">
        <v>825</v>
      </c>
      <c r="C346" s="185" t="s">
        <v>363</v>
      </c>
      <c r="D346" s="185" t="s">
        <v>170</v>
      </c>
      <c r="E346" s="186">
        <v>4</v>
      </c>
      <c r="F346" s="187"/>
      <c r="G346" s="18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277">
        <v>88</v>
      </c>
      <c r="B347" s="185" t="s">
        <v>826</v>
      </c>
      <c r="C347" s="185" t="s">
        <v>364</v>
      </c>
      <c r="D347" s="185" t="s">
        <v>170</v>
      </c>
      <c r="E347" s="186">
        <v>3</v>
      </c>
      <c r="F347" s="187"/>
      <c r="G347" s="18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277">
        <v>89</v>
      </c>
      <c r="B348" s="185" t="s">
        <v>827</v>
      </c>
      <c r="C348" s="185" t="s">
        <v>365</v>
      </c>
      <c r="D348" s="185" t="s">
        <v>170</v>
      </c>
      <c r="E348" s="186">
        <v>6</v>
      </c>
      <c r="F348" s="187"/>
      <c r="G348" s="18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277">
        <v>90</v>
      </c>
      <c r="B349" s="185" t="s">
        <v>828</v>
      </c>
      <c r="C349" s="185" t="s">
        <v>366</v>
      </c>
      <c r="D349" s="185" t="s">
        <v>170</v>
      </c>
      <c r="E349" s="186">
        <v>3</v>
      </c>
      <c r="F349" s="187"/>
      <c r="G349" s="18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277">
        <v>91</v>
      </c>
      <c r="B350" s="185" t="s">
        <v>829</v>
      </c>
      <c r="C350" s="185" t="s">
        <v>367</v>
      </c>
      <c r="D350" s="185" t="s">
        <v>170</v>
      </c>
      <c r="E350" s="186">
        <v>3</v>
      </c>
      <c r="F350" s="187"/>
      <c r="G350" s="18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277">
        <v>92</v>
      </c>
      <c r="B351" s="185" t="s">
        <v>830</v>
      </c>
      <c r="C351" s="185" t="s">
        <v>368</v>
      </c>
      <c r="D351" s="185" t="s">
        <v>170</v>
      </c>
      <c r="E351" s="186">
        <v>5</v>
      </c>
      <c r="F351" s="187"/>
      <c r="G351" s="18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277">
        <v>93</v>
      </c>
      <c r="B352" s="185" t="s">
        <v>831</v>
      </c>
      <c r="C352" s="185" t="s">
        <v>369</v>
      </c>
      <c r="D352" s="185" t="s">
        <v>170</v>
      </c>
      <c r="E352" s="186">
        <v>1</v>
      </c>
      <c r="F352" s="187"/>
      <c r="G352" s="18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277">
        <v>94</v>
      </c>
      <c r="B353" s="185" t="s">
        <v>832</v>
      </c>
      <c r="C353" s="185" t="s">
        <v>370</v>
      </c>
      <c r="D353" s="185" t="s">
        <v>170</v>
      </c>
      <c r="E353" s="186">
        <v>1</v>
      </c>
      <c r="F353" s="187"/>
      <c r="G353" s="18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277">
        <v>95</v>
      </c>
      <c r="B354" s="185" t="s">
        <v>833</v>
      </c>
      <c r="C354" s="185" t="s">
        <v>371</v>
      </c>
      <c r="D354" s="185" t="s">
        <v>170</v>
      </c>
      <c r="E354" s="186">
        <v>9</v>
      </c>
      <c r="F354" s="187"/>
      <c r="G354" s="18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277">
        <v>96</v>
      </c>
      <c r="B355" s="185" t="s">
        <v>834</v>
      </c>
      <c r="C355" s="185" t="s">
        <v>372</v>
      </c>
      <c r="D355" s="185" t="s">
        <v>170</v>
      </c>
      <c r="E355" s="186">
        <v>1</v>
      </c>
      <c r="F355" s="187"/>
      <c r="G355" s="18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277">
        <v>97</v>
      </c>
      <c r="B356" s="185" t="s">
        <v>835</v>
      </c>
      <c r="C356" s="185" t="s">
        <v>373</v>
      </c>
      <c r="D356" s="185" t="s">
        <v>170</v>
      </c>
      <c r="E356" s="186">
        <v>4</v>
      </c>
      <c r="F356" s="187"/>
      <c r="G356" s="18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277">
        <v>98</v>
      </c>
      <c r="B357" s="185" t="s">
        <v>836</v>
      </c>
      <c r="C357" s="185" t="s">
        <v>374</v>
      </c>
      <c r="D357" s="185" t="s">
        <v>170</v>
      </c>
      <c r="E357" s="186">
        <v>3</v>
      </c>
      <c r="F357" s="187"/>
      <c r="G357" s="18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277">
        <v>99</v>
      </c>
      <c r="B358" s="185" t="s">
        <v>837</v>
      </c>
      <c r="C358" s="185" t="s">
        <v>375</v>
      </c>
      <c r="D358" s="185" t="s">
        <v>170</v>
      </c>
      <c r="E358" s="186">
        <v>15</v>
      </c>
      <c r="F358" s="187"/>
      <c r="G358" s="18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277">
        <v>100</v>
      </c>
      <c r="B359" s="185" t="s">
        <v>838</v>
      </c>
      <c r="C359" s="185" t="s">
        <v>376</v>
      </c>
      <c r="D359" s="185" t="s">
        <v>170</v>
      </c>
      <c r="E359" s="186">
        <v>6</v>
      </c>
      <c r="F359" s="187"/>
      <c r="G359" s="18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277">
        <v>101</v>
      </c>
      <c r="B360" s="185" t="s">
        <v>839</v>
      </c>
      <c r="C360" s="185" t="s">
        <v>377</v>
      </c>
      <c r="D360" s="185" t="s">
        <v>170</v>
      </c>
      <c r="E360" s="186">
        <v>1</v>
      </c>
      <c r="F360" s="187"/>
      <c r="G360" s="18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277">
        <v>102</v>
      </c>
      <c r="B361" s="185" t="s">
        <v>840</v>
      </c>
      <c r="C361" s="185" t="s">
        <v>378</v>
      </c>
      <c r="D361" s="185" t="s">
        <v>170</v>
      </c>
      <c r="E361" s="186">
        <v>2</v>
      </c>
      <c r="F361" s="187"/>
      <c r="G361" s="18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277">
        <v>103</v>
      </c>
      <c r="B362" s="185" t="s">
        <v>841</v>
      </c>
      <c r="C362" s="185" t="s">
        <v>379</v>
      </c>
      <c r="D362" s="185" t="s">
        <v>170</v>
      </c>
      <c r="E362" s="186">
        <v>3</v>
      </c>
      <c r="F362" s="187"/>
      <c r="G362" s="18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277">
        <v>104</v>
      </c>
      <c r="B363" s="185" t="s">
        <v>842</v>
      </c>
      <c r="C363" s="185" t="s">
        <v>380</v>
      </c>
      <c r="D363" s="185" t="s">
        <v>170</v>
      </c>
      <c r="E363" s="186">
        <v>3</v>
      </c>
      <c r="F363" s="187"/>
      <c r="G363" s="18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277">
        <v>105</v>
      </c>
      <c r="B364" s="185" t="s">
        <v>843</v>
      </c>
      <c r="C364" s="185" t="s">
        <v>381</v>
      </c>
      <c r="D364" s="185" t="s">
        <v>170</v>
      </c>
      <c r="E364" s="186">
        <v>3</v>
      </c>
      <c r="F364" s="187"/>
      <c r="G364" s="18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277">
        <v>106</v>
      </c>
      <c r="B365" s="185" t="s">
        <v>844</v>
      </c>
      <c r="C365" s="185" t="s">
        <v>382</v>
      </c>
      <c r="D365" s="185" t="s">
        <v>170</v>
      </c>
      <c r="E365" s="186">
        <v>15</v>
      </c>
      <c r="F365" s="187"/>
      <c r="G365" s="18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277">
        <v>107</v>
      </c>
      <c r="B366" s="185" t="s">
        <v>845</v>
      </c>
      <c r="C366" s="185" t="s">
        <v>383</v>
      </c>
      <c r="D366" s="185" t="s">
        <v>170</v>
      </c>
      <c r="E366" s="186">
        <v>35</v>
      </c>
      <c r="F366" s="187"/>
      <c r="G366" s="18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277">
        <v>108</v>
      </c>
      <c r="B367" s="185" t="s">
        <v>846</v>
      </c>
      <c r="C367" s="185" t="s">
        <v>384</v>
      </c>
      <c r="D367" s="185" t="s">
        <v>170</v>
      </c>
      <c r="E367" s="186">
        <v>2</v>
      </c>
      <c r="F367" s="187"/>
      <c r="G367" s="18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277">
        <v>109</v>
      </c>
      <c r="B368" s="185" t="s">
        <v>847</v>
      </c>
      <c r="C368" s="185" t="s">
        <v>385</v>
      </c>
      <c r="D368" s="185" t="s">
        <v>170</v>
      </c>
      <c r="E368" s="186">
        <v>5</v>
      </c>
      <c r="F368" s="187"/>
      <c r="G368" s="18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277">
        <v>110</v>
      </c>
      <c r="B369" s="185" t="s">
        <v>848</v>
      </c>
      <c r="C369" s="185" t="s">
        <v>386</v>
      </c>
      <c r="D369" s="185" t="s">
        <v>170</v>
      </c>
      <c r="E369" s="186">
        <v>5</v>
      </c>
      <c r="F369" s="187"/>
      <c r="G369" s="18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277">
        <v>111</v>
      </c>
      <c r="B370" s="185" t="s">
        <v>849</v>
      </c>
      <c r="C370" s="185" t="s">
        <v>387</v>
      </c>
      <c r="D370" s="185" t="s">
        <v>170</v>
      </c>
      <c r="E370" s="186">
        <v>5</v>
      </c>
      <c r="F370" s="187"/>
      <c r="G370" s="18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277">
        <v>112</v>
      </c>
      <c r="B371" s="185" t="s">
        <v>850</v>
      </c>
      <c r="C371" s="185" t="s">
        <v>388</v>
      </c>
      <c r="D371" s="185" t="s">
        <v>170</v>
      </c>
      <c r="E371" s="186">
        <v>3</v>
      </c>
      <c r="F371" s="187"/>
      <c r="G371" s="18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277">
        <v>113</v>
      </c>
      <c r="B372" s="185" t="s">
        <v>851</v>
      </c>
      <c r="C372" s="185" t="s">
        <v>389</v>
      </c>
      <c r="D372" s="185" t="s">
        <v>170</v>
      </c>
      <c r="E372" s="186">
        <v>1</v>
      </c>
      <c r="F372" s="187"/>
      <c r="G372" s="18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277">
        <v>114</v>
      </c>
      <c r="B373" s="185" t="s">
        <v>852</v>
      </c>
      <c r="C373" s="185" t="s">
        <v>390</v>
      </c>
      <c r="D373" s="185" t="s">
        <v>170</v>
      </c>
      <c r="E373" s="186">
        <v>7</v>
      </c>
      <c r="F373" s="187"/>
      <c r="G373" s="18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277">
        <v>115</v>
      </c>
      <c r="B374" s="185" t="s">
        <v>853</v>
      </c>
      <c r="C374" s="185" t="s">
        <v>391</v>
      </c>
      <c r="D374" s="185" t="s">
        <v>170</v>
      </c>
      <c r="E374" s="186">
        <v>7</v>
      </c>
      <c r="F374" s="187"/>
      <c r="G374" s="18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277">
        <v>116</v>
      </c>
      <c r="B375" s="185" t="s">
        <v>854</v>
      </c>
      <c r="C375" s="185" t="s">
        <v>392</v>
      </c>
      <c r="D375" s="185" t="s">
        <v>170</v>
      </c>
      <c r="E375" s="186">
        <v>35</v>
      </c>
      <c r="F375" s="187"/>
      <c r="G375" s="18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277">
        <v>117</v>
      </c>
      <c r="B376" s="185" t="s">
        <v>855</v>
      </c>
      <c r="C376" s="185" t="s">
        <v>393</v>
      </c>
      <c r="D376" s="185" t="s">
        <v>170</v>
      </c>
      <c r="E376" s="186">
        <v>1</v>
      </c>
      <c r="F376" s="187"/>
      <c r="G376" s="18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277">
        <v>118</v>
      </c>
      <c r="B377" s="185" t="s">
        <v>856</v>
      </c>
      <c r="C377" s="185" t="s">
        <v>394</v>
      </c>
      <c r="D377" s="185" t="s">
        <v>170</v>
      </c>
      <c r="E377" s="186">
        <v>1</v>
      </c>
      <c r="F377" s="187"/>
      <c r="G377" s="18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277">
        <v>119</v>
      </c>
      <c r="B378" s="185" t="s">
        <v>857</v>
      </c>
      <c r="C378" s="185" t="s">
        <v>858</v>
      </c>
      <c r="D378" s="185" t="s">
        <v>170</v>
      </c>
      <c r="E378" s="186">
        <v>4</v>
      </c>
      <c r="F378" s="187"/>
      <c r="G378" s="18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277">
        <v>120</v>
      </c>
      <c r="B379" s="185" t="s">
        <v>859</v>
      </c>
      <c r="C379" s="185" t="s">
        <v>860</v>
      </c>
      <c r="D379" s="185" t="s">
        <v>170</v>
      </c>
      <c r="E379" s="186">
        <v>2</v>
      </c>
      <c r="F379" s="187"/>
      <c r="G379" s="18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277">
        <v>121</v>
      </c>
      <c r="B380" s="185" t="s">
        <v>861</v>
      </c>
      <c r="C380" s="185" t="s">
        <v>416</v>
      </c>
      <c r="D380" s="185" t="s">
        <v>170</v>
      </c>
      <c r="E380" s="186">
        <v>1</v>
      </c>
      <c r="F380" s="187"/>
      <c r="G380" s="18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277">
        <v>122</v>
      </c>
      <c r="B381" s="185" t="s">
        <v>862</v>
      </c>
      <c r="C381" s="185" t="s">
        <v>417</v>
      </c>
      <c r="D381" s="185" t="s">
        <v>170</v>
      </c>
      <c r="E381" s="186">
        <v>1</v>
      </c>
      <c r="F381" s="187"/>
      <c r="G381" s="18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277">
        <v>123</v>
      </c>
      <c r="B382" s="185" t="s">
        <v>863</v>
      </c>
      <c r="C382" s="185" t="s">
        <v>864</v>
      </c>
      <c r="D382" s="185" t="s">
        <v>298</v>
      </c>
      <c r="E382" s="186">
        <v>1</v>
      </c>
      <c r="F382" s="187"/>
      <c r="G382" s="18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263">
        <v>124</v>
      </c>
      <c r="B383" s="177" t="s">
        <v>865</v>
      </c>
      <c r="C383" s="177" t="s">
        <v>866</v>
      </c>
      <c r="D383" s="177" t="s">
        <v>170</v>
      </c>
      <c r="E383" s="178">
        <v>4</v>
      </c>
      <c r="F383" s="179"/>
      <c r="G383" s="179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263">
        <v>126</v>
      </c>
      <c r="B384" s="177" t="s">
        <v>867</v>
      </c>
      <c r="C384" s="177" t="s">
        <v>420</v>
      </c>
      <c r="D384" s="177" t="s">
        <v>170</v>
      </c>
      <c r="E384" s="178">
        <v>29</v>
      </c>
      <c r="F384" s="179"/>
      <c r="G384" s="179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263">
        <v>127</v>
      </c>
      <c r="B385" s="177" t="s">
        <v>868</v>
      </c>
      <c r="C385" s="177" t="s">
        <v>421</v>
      </c>
      <c r="D385" s="177" t="s">
        <v>204</v>
      </c>
      <c r="E385" s="178">
        <v>5</v>
      </c>
      <c r="F385" s="179"/>
      <c r="G385" s="179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263">
        <v>128</v>
      </c>
      <c r="B386" s="177" t="s">
        <v>869</v>
      </c>
      <c r="C386" s="177" t="s">
        <v>422</v>
      </c>
      <c r="D386" s="177" t="s">
        <v>170</v>
      </c>
      <c r="E386" s="178">
        <v>1</v>
      </c>
      <c r="F386" s="179"/>
      <c r="G386" s="179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263">
        <v>129</v>
      </c>
      <c r="B387" s="177" t="s">
        <v>870</v>
      </c>
      <c r="C387" s="177" t="s">
        <v>419</v>
      </c>
      <c r="D387" s="177" t="s">
        <v>298</v>
      </c>
      <c r="E387" s="178">
        <v>1</v>
      </c>
      <c r="F387" s="179"/>
      <c r="G387" s="179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30.75" customHeight="1">
      <c r="A388" s="261"/>
      <c r="B388" s="167" t="s">
        <v>49</v>
      </c>
      <c r="C388" s="167" t="s">
        <v>438</v>
      </c>
      <c r="D388" s="167"/>
      <c r="E388" s="168"/>
      <c r="F388" s="169"/>
      <c r="G388" s="169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28.5" customHeight="1">
      <c r="A389" s="262"/>
      <c r="B389" s="173" t="s">
        <v>439</v>
      </c>
      <c r="C389" s="173" t="s">
        <v>440</v>
      </c>
      <c r="D389" s="173"/>
      <c r="E389" s="174"/>
      <c r="F389" s="175"/>
      <c r="G389" s="175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24" customHeight="1">
      <c r="A390" s="263">
        <v>130</v>
      </c>
      <c r="B390" s="177" t="s">
        <v>441</v>
      </c>
      <c r="C390" s="177" t="s">
        <v>442</v>
      </c>
      <c r="D390" s="177" t="s">
        <v>174</v>
      </c>
      <c r="E390" s="178">
        <v>56.543999999999997</v>
      </c>
      <c r="F390" s="179"/>
      <c r="G390" s="179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268"/>
      <c r="B391" s="269"/>
      <c r="C391" s="269" t="s">
        <v>871</v>
      </c>
      <c r="D391" s="269"/>
      <c r="E391" s="270">
        <v>56.543999999999997</v>
      </c>
      <c r="F391" s="271"/>
      <c r="G391" s="271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277">
        <v>131</v>
      </c>
      <c r="B392" s="185" t="s">
        <v>443</v>
      </c>
      <c r="C392" s="185" t="s">
        <v>444</v>
      </c>
      <c r="D392" s="185" t="s">
        <v>174</v>
      </c>
      <c r="E392" s="186">
        <v>65.025999999999996</v>
      </c>
      <c r="F392" s="187"/>
      <c r="G392" s="18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268"/>
      <c r="B393" s="269"/>
      <c r="C393" s="269" t="s">
        <v>871</v>
      </c>
      <c r="D393" s="269"/>
      <c r="E393" s="270">
        <v>56.543999999999997</v>
      </c>
      <c r="F393" s="271"/>
      <c r="G393" s="271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24" customHeight="1">
      <c r="A394" s="263">
        <v>132</v>
      </c>
      <c r="B394" s="177" t="s">
        <v>445</v>
      </c>
      <c r="C394" s="177" t="s">
        <v>446</v>
      </c>
      <c r="D394" s="177" t="s">
        <v>174</v>
      </c>
      <c r="E394" s="178">
        <v>53.01</v>
      </c>
      <c r="F394" s="179"/>
      <c r="G394" s="179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268"/>
      <c r="B395" s="269"/>
      <c r="C395" s="269" t="s">
        <v>872</v>
      </c>
      <c r="D395" s="269"/>
      <c r="E395" s="270">
        <v>53.01</v>
      </c>
      <c r="F395" s="271"/>
      <c r="G395" s="271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277">
        <v>133</v>
      </c>
      <c r="B396" s="185" t="s">
        <v>447</v>
      </c>
      <c r="C396" s="185" t="s">
        <v>448</v>
      </c>
      <c r="D396" s="185" t="s">
        <v>174</v>
      </c>
      <c r="E396" s="186">
        <v>60.962000000000003</v>
      </c>
      <c r="F396" s="187"/>
      <c r="G396" s="18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268"/>
      <c r="B397" s="269"/>
      <c r="C397" s="269" t="s">
        <v>872</v>
      </c>
      <c r="D397" s="269"/>
      <c r="E397" s="270">
        <v>53.01</v>
      </c>
      <c r="F397" s="271"/>
      <c r="G397" s="271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24" customHeight="1">
      <c r="A398" s="263">
        <v>134</v>
      </c>
      <c r="B398" s="177" t="s">
        <v>449</v>
      </c>
      <c r="C398" s="177" t="s">
        <v>450</v>
      </c>
      <c r="D398" s="177" t="s">
        <v>85</v>
      </c>
      <c r="E398" s="178"/>
      <c r="F398" s="179"/>
      <c r="G398" s="179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28.5" customHeight="1">
      <c r="A399" s="262"/>
      <c r="B399" s="173" t="s">
        <v>451</v>
      </c>
      <c r="C399" s="173" t="s">
        <v>452</v>
      </c>
      <c r="D399" s="173"/>
      <c r="E399" s="174"/>
      <c r="F399" s="175"/>
      <c r="G399" s="175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24" customHeight="1">
      <c r="A400" s="263">
        <v>135</v>
      </c>
      <c r="B400" s="177" t="s">
        <v>453</v>
      </c>
      <c r="C400" s="177" t="s">
        <v>454</v>
      </c>
      <c r="D400" s="177" t="s">
        <v>174</v>
      </c>
      <c r="E400" s="178">
        <v>282.39999999999998</v>
      </c>
      <c r="F400" s="179"/>
      <c r="G400" s="179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268"/>
      <c r="B401" s="269"/>
      <c r="C401" s="269" t="s">
        <v>873</v>
      </c>
      <c r="D401" s="269"/>
      <c r="E401" s="270">
        <v>282.39999999999998</v>
      </c>
      <c r="F401" s="271"/>
      <c r="G401" s="271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34.5" customHeight="1">
      <c r="A402" s="277">
        <v>136</v>
      </c>
      <c r="B402" s="185" t="s">
        <v>455</v>
      </c>
      <c r="C402" s="185" t="s">
        <v>456</v>
      </c>
      <c r="D402" s="185" t="s">
        <v>174</v>
      </c>
      <c r="E402" s="186">
        <v>564.79999999999995</v>
      </c>
      <c r="F402" s="187"/>
      <c r="G402" s="18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278"/>
      <c r="B403" s="189"/>
      <c r="C403" s="189" t="s">
        <v>457</v>
      </c>
      <c r="D403" s="189"/>
      <c r="E403" s="190"/>
      <c r="F403" s="192"/>
      <c r="G403" s="192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268"/>
      <c r="B404" s="269"/>
      <c r="C404" s="269" t="s">
        <v>874</v>
      </c>
      <c r="D404" s="269"/>
      <c r="E404" s="270">
        <v>564.79999999999995</v>
      </c>
      <c r="F404" s="271"/>
      <c r="G404" s="271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277">
        <v>137</v>
      </c>
      <c r="B405" s="185" t="s">
        <v>458</v>
      </c>
      <c r="C405" s="185" t="s">
        <v>459</v>
      </c>
      <c r="D405" s="185" t="s">
        <v>174</v>
      </c>
      <c r="E405" s="186">
        <v>282.39999999999998</v>
      </c>
      <c r="F405" s="187"/>
      <c r="G405" s="18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268"/>
      <c r="B406" s="269"/>
      <c r="C406" s="269" t="s">
        <v>873</v>
      </c>
      <c r="D406" s="269"/>
      <c r="E406" s="270">
        <v>282.39999999999998</v>
      </c>
      <c r="F406" s="271"/>
      <c r="G406" s="271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263">
        <v>138</v>
      </c>
      <c r="B407" s="177" t="s">
        <v>460</v>
      </c>
      <c r="C407" s="177" t="s">
        <v>356</v>
      </c>
      <c r="D407" s="177" t="s">
        <v>85</v>
      </c>
      <c r="E407" s="178"/>
      <c r="F407" s="179"/>
      <c r="G407" s="179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28.5" customHeight="1">
      <c r="A408" s="262"/>
      <c r="B408" s="173" t="s">
        <v>461</v>
      </c>
      <c r="C408" s="173" t="s">
        <v>462</v>
      </c>
      <c r="D408" s="173"/>
      <c r="E408" s="174"/>
      <c r="F408" s="175"/>
      <c r="G408" s="175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24" customHeight="1">
      <c r="A409" s="263">
        <v>139</v>
      </c>
      <c r="B409" s="177" t="s">
        <v>463</v>
      </c>
      <c r="C409" s="177" t="s">
        <v>464</v>
      </c>
      <c r="D409" s="177" t="s">
        <v>174</v>
      </c>
      <c r="E409" s="178">
        <v>340.79500000000002</v>
      </c>
      <c r="F409" s="179"/>
      <c r="G409" s="179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268"/>
      <c r="B410" s="269"/>
      <c r="C410" s="269" t="s">
        <v>875</v>
      </c>
      <c r="D410" s="269"/>
      <c r="E410" s="270">
        <v>340.79500000000002</v>
      </c>
      <c r="F410" s="271"/>
      <c r="G410" s="271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24" customHeight="1">
      <c r="A411" s="277">
        <v>140</v>
      </c>
      <c r="B411" s="185" t="s">
        <v>465</v>
      </c>
      <c r="C411" s="185" t="s">
        <v>466</v>
      </c>
      <c r="D411" s="185" t="s">
        <v>174</v>
      </c>
      <c r="E411" s="186">
        <v>48.768999999999998</v>
      </c>
      <c r="F411" s="187"/>
      <c r="G411" s="18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264"/>
      <c r="B412" s="265"/>
      <c r="C412" s="265" t="s">
        <v>686</v>
      </c>
      <c r="D412" s="265"/>
      <c r="E412" s="266"/>
      <c r="F412" s="267"/>
      <c r="G412" s="26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268"/>
      <c r="B413" s="269"/>
      <c r="C413" s="269" t="s">
        <v>876</v>
      </c>
      <c r="D413" s="269"/>
      <c r="E413" s="270">
        <v>42.408000000000001</v>
      </c>
      <c r="F413" s="271"/>
      <c r="G413" s="271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264"/>
      <c r="B414" s="265"/>
      <c r="C414" s="265" t="s">
        <v>686</v>
      </c>
      <c r="D414" s="265"/>
      <c r="E414" s="266"/>
      <c r="F414" s="267"/>
      <c r="G414" s="26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272"/>
      <c r="B415" s="273"/>
      <c r="C415" s="273" t="s">
        <v>687</v>
      </c>
      <c r="D415" s="273"/>
      <c r="E415" s="274">
        <v>42.408000000000001</v>
      </c>
      <c r="F415" s="275"/>
      <c r="G415" s="275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277">
        <v>141</v>
      </c>
      <c r="B416" s="185" t="s">
        <v>467</v>
      </c>
      <c r="C416" s="185" t="s">
        <v>468</v>
      </c>
      <c r="D416" s="185" t="s">
        <v>174</v>
      </c>
      <c r="E416" s="186">
        <v>310.69</v>
      </c>
      <c r="F416" s="187"/>
      <c r="G416" s="18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268"/>
      <c r="B417" s="269"/>
      <c r="C417" s="269" t="s">
        <v>877</v>
      </c>
      <c r="D417" s="269"/>
      <c r="E417" s="270">
        <v>96.438000000000002</v>
      </c>
      <c r="F417" s="271"/>
      <c r="G417" s="271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268"/>
      <c r="B418" s="269"/>
      <c r="C418" s="269" t="s">
        <v>878</v>
      </c>
      <c r="D418" s="269"/>
      <c r="E418" s="270">
        <v>106.986</v>
      </c>
      <c r="F418" s="271"/>
      <c r="G418" s="271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268"/>
      <c r="B419" s="269"/>
      <c r="C419" s="269" t="s">
        <v>879</v>
      </c>
      <c r="D419" s="269"/>
      <c r="E419" s="270">
        <v>135.352</v>
      </c>
      <c r="F419" s="271"/>
      <c r="G419" s="271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268"/>
      <c r="B420" s="269"/>
      <c r="C420" s="269" t="s">
        <v>880</v>
      </c>
      <c r="D420" s="269"/>
      <c r="E420" s="270">
        <v>7.8140000000000001</v>
      </c>
      <c r="F420" s="271"/>
      <c r="G420" s="271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268"/>
      <c r="B421" s="269"/>
      <c r="C421" s="269" t="s">
        <v>881</v>
      </c>
      <c r="D421" s="269"/>
      <c r="E421" s="270">
        <v>1.44</v>
      </c>
      <c r="F421" s="271"/>
      <c r="G421" s="271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264"/>
      <c r="B422" s="265"/>
      <c r="C422" s="265" t="s">
        <v>791</v>
      </c>
      <c r="D422" s="265"/>
      <c r="E422" s="266"/>
      <c r="F422" s="267"/>
      <c r="G422" s="26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268"/>
      <c r="B423" s="269"/>
      <c r="C423" s="269" t="s">
        <v>882</v>
      </c>
      <c r="D423" s="269"/>
      <c r="E423" s="270">
        <v>-67.305000000000007</v>
      </c>
      <c r="F423" s="271"/>
      <c r="G423" s="271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268"/>
      <c r="B424" s="269"/>
      <c r="C424" s="269" t="s">
        <v>774</v>
      </c>
      <c r="D424" s="269"/>
      <c r="E424" s="270">
        <v>-10.56</v>
      </c>
      <c r="F424" s="271"/>
      <c r="G424" s="271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264"/>
      <c r="B425" s="265"/>
      <c r="C425" s="265" t="s">
        <v>686</v>
      </c>
      <c r="D425" s="265"/>
      <c r="E425" s="266"/>
      <c r="F425" s="267"/>
      <c r="G425" s="26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272"/>
      <c r="B426" s="273"/>
      <c r="C426" s="273" t="s">
        <v>687</v>
      </c>
      <c r="D426" s="273"/>
      <c r="E426" s="274">
        <v>270.16500000000002</v>
      </c>
      <c r="F426" s="275"/>
      <c r="G426" s="275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277">
        <v>142</v>
      </c>
      <c r="B427" s="185" t="s">
        <v>469</v>
      </c>
      <c r="C427" s="185" t="s">
        <v>470</v>
      </c>
      <c r="D427" s="185" t="s">
        <v>174</v>
      </c>
      <c r="E427" s="186">
        <v>37.524999999999999</v>
      </c>
      <c r="F427" s="187"/>
      <c r="G427" s="18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268"/>
      <c r="B428" s="269"/>
      <c r="C428" s="269" t="s">
        <v>883</v>
      </c>
      <c r="D428" s="269"/>
      <c r="E428" s="270">
        <v>32.630000000000003</v>
      </c>
      <c r="F428" s="271"/>
      <c r="G428" s="271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264"/>
      <c r="B429" s="265"/>
      <c r="C429" s="265" t="s">
        <v>686</v>
      </c>
      <c r="D429" s="265"/>
      <c r="E429" s="266"/>
      <c r="F429" s="267"/>
      <c r="G429" s="26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264"/>
      <c r="B430" s="265"/>
      <c r="C430" s="265" t="s">
        <v>686</v>
      </c>
      <c r="D430" s="265"/>
      <c r="E430" s="266"/>
      <c r="F430" s="267"/>
      <c r="G430" s="26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272"/>
      <c r="B431" s="273"/>
      <c r="C431" s="273" t="s">
        <v>687</v>
      </c>
      <c r="D431" s="273"/>
      <c r="E431" s="274">
        <v>32.630000000000003</v>
      </c>
      <c r="F431" s="275"/>
      <c r="G431" s="275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28.5" customHeight="1">
      <c r="A432" s="262"/>
      <c r="B432" s="173" t="s">
        <v>471</v>
      </c>
      <c r="C432" s="173" t="s">
        <v>472</v>
      </c>
      <c r="D432" s="173"/>
      <c r="E432" s="174"/>
      <c r="F432" s="175"/>
      <c r="G432" s="175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263">
        <v>143</v>
      </c>
      <c r="B433" s="177" t="s">
        <v>35</v>
      </c>
      <c r="C433" s="177" t="s">
        <v>884</v>
      </c>
      <c r="D433" s="177" t="s">
        <v>156</v>
      </c>
      <c r="E433" s="178">
        <v>11.95</v>
      </c>
      <c r="F433" s="179"/>
      <c r="G433" s="179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263">
        <v>144</v>
      </c>
      <c r="B434" s="177" t="s">
        <v>484</v>
      </c>
      <c r="C434" s="177" t="s">
        <v>485</v>
      </c>
      <c r="D434" s="177" t="s">
        <v>204</v>
      </c>
      <c r="E434" s="178">
        <v>690.05</v>
      </c>
      <c r="F434" s="179"/>
      <c r="G434" s="179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272"/>
      <c r="B435" s="273"/>
      <c r="C435" s="273" t="s">
        <v>885</v>
      </c>
      <c r="D435" s="273"/>
      <c r="E435" s="274">
        <v>690.05</v>
      </c>
      <c r="F435" s="275"/>
      <c r="G435" s="275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34.5" customHeight="1">
      <c r="A436" s="263">
        <v>146</v>
      </c>
      <c r="B436" s="177" t="s">
        <v>486</v>
      </c>
      <c r="C436" s="177" t="s">
        <v>487</v>
      </c>
      <c r="D436" s="177" t="s">
        <v>174</v>
      </c>
      <c r="E436" s="178">
        <v>257.976</v>
      </c>
      <c r="F436" s="179"/>
      <c r="G436" s="179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264"/>
      <c r="B437" s="265"/>
      <c r="C437" s="265" t="s">
        <v>886</v>
      </c>
      <c r="D437" s="265"/>
      <c r="E437" s="266"/>
      <c r="F437" s="267"/>
      <c r="G437" s="26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268"/>
      <c r="B438" s="269"/>
      <c r="C438" s="269" t="s">
        <v>887</v>
      </c>
      <c r="D438" s="269"/>
      <c r="E438" s="270">
        <v>57.387</v>
      </c>
      <c r="F438" s="271"/>
      <c r="G438" s="271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268"/>
      <c r="B439" s="269"/>
      <c r="C439" s="269" t="s">
        <v>888</v>
      </c>
      <c r="D439" s="269"/>
      <c r="E439" s="270">
        <v>98.858999999999995</v>
      </c>
      <c r="F439" s="271"/>
      <c r="G439" s="271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268"/>
      <c r="B440" s="269"/>
      <c r="C440" s="269" t="s">
        <v>889</v>
      </c>
      <c r="D440" s="269"/>
      <c r="E440" s="270">
        <v>62.73</v>
      </c>
      <c r="F440" s="271"/>
      <c r="G440" s="271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268"/>
      <c r="B441" s="269"/>
      <c r="C441" s="269" t="s">
        <v>890</v>
      </c>
      <c r="D441" s="269"/>
      <c r="E441" s="270">
        <v>39</v>
      </c>
      <c r="F441" s="271"/>
      <c r="G441" s="271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272"/>
      <c r="B442" s="273"/>
      <c r="C442" s="273" t="s">
        <v>687</v>
      </c>
      <c r="D442" s="273"/>
      <c r="E442" s="274">
        <v>257.976</v>
      </c>
      <c r="F442" s="275"/>
      <c r="G442" s="275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263">
        <v>147</v>
      </c>
      <c r="B443" s="177" t="s">
        <v>488</v>
      </c>
      <c r="C443" s="177" t="s">
        <v>459</v>
      </c>
      <c r="D443" s="177" t="s">
        <v>174</v>
      </c>
      <c r="E443" s="178">
        <v>242.44</v>
      </c>
      <c r="F443" s="179"/>
      <c r="G443" s="179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268"/>
      <c r="B444" s="269"/>
      <c r="C444" s="269" t="s">
        <v>891</v>
      </c>
      <c r="D444" s="269"/>
      <c r="E444" s="270">
        <v>230.89500000000001</v>
      </c>
      <c r="F444" s="271"/>
      <c r="G444" s="271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263">
        <v>230</v>
      </c>
      <c r="B445" s="177" t="s">
        <v>491</v>
      </c>
      <c r="C445" s="177" t="s">
        <v>892</v>
      </c>
      <c r="D445" s="177" t="s">
        <v>174</v>
      </c>
      <c r="E445" s="178">
        <v>35.734000000000002</v>
      </c>
      <c r="F445" s="179"/>
      <c r="G445" s="179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268"/>
      <c r="B446" s="269"/>
      <c r="C446" s="269" t="s">
        <v>893</v>
      </c>
      <c r="D446" s="269"/>
      <c r="E446" s="270">
        <v>35.734000000000002</v>
      </c>
      <c r="F446" s="271"/>
      <c r="G446" s="271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277">
        <v>233</v>
      </c>
      <c r="B447" s="185" t="s">
        <v>493</v>
      </c>
      <c r="C447" s="185" t="s">
        <v>894</v>
      </c>
      <c r="D447" s="185" t="s">
        <v>174</v>
      </c>
      <c r="E447" s="186">
        <v>37.521000000000001</v>
      </c>
      <c r="F447" s="187"/>
      <c r="G447" s="18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272"/>
      <c r="B448" s="273"/>
      <c r="C448" s="273" t="s">
        <v>895</v>
      </c>
      <c r="D448" s="273"/>
      <c r="E448" s="274">
        <v>37.521000000000001</v>
      </c>
      <c r="F448" s="275"/>
      <c r="G448" s="275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24" customHeight="1">
      <c r="A449" s="263">
        <v>148</v>
      </c>
      <c r="B449" s="177" t="s">
        <v>495</v>
      </c>
      <c r="C449" s="177" t="s">
        <v>496</v>
      </c>
      <c r="D449" s="177" t="s">
        <v>204</v>
      </c>
      <c r="E449" s="178">
        <v>393.55</v>
      </c>
      <c r="F449" s="179"/>
      <c r="G449" s="179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263">
        <v>149</v>
      </c>
      <c r="B450" s="177" t="s">
        <v>497</v>
      </c>
      <c r="C450" s="177" t="s">
        <v>356</v>
      </c>
      <c r="D450" s="177" t="s">
        <v>85</v>
      </c>
      <c r="E450" s="178"/>
      <c r="F450" s="179"/>
      <c r="G450" s="179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28.5" customHeight="1">
      <c r="A451" s="262"/>
      <c r="B451" s="173" t="s">
        <v>498</v>
      </c>
      <c r="C451" s="173" t="s">
        <v>499</v>
      </c>
      <c r="D451" s="173"/>
      <c r="E451" s="174"/>
      <c r="F451" s="175"/>
      <c r="G451" s="175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24" customHeight="1">
      <c r="A452" s="263">
        <v>150</v>
      </c>
      <c r="B452" s="177" t="s">
        <v>500</v>
      </c>
      <c r="C452" s="177" t="s">
        <v>501</v>
      </c>
      <c r="D452" s="177" t="s">
        <v>174</v>
      </c>
      <c r="E452" s="178">
        <v>296.52</v>
      </c>
      <c r="F452" s="179"/>
      <c r="G452" s="179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272"/>
      <c r="B453" s="273"/>
      <c r="C453" s="273" t="s">
        <v>896</v>
      </c>
      <c r="D453" s="273"/>
      <c r="E453" s="274">
        <v>296.52</v>
      </c>
      <c r="F453" s="275"/>
      <c r="G453" s="275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24" customHeight="1">
      <c r="A454" s="263">
        <v>151</v>
      </c>
      <c r="B454" s="177" t="s">
        <v>502</v>
      </c>
      <c r="C454" s="177" t="s">
        <v>503</v>
      </c>
      <c r="D454" s="177" t="s">
        <v>204</v>
      </c>
      <c r="E454" s="178">
        <v>26.87</v>
      </c>
      <c r="F454" s="179"/>
      <c r="G454" s="179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268"/>
      <c r="B455" s="269"/>
      <c r="C455" s="269" t="s">
        <v>897</v>
      </c>
      <c r="D455" s="269"/>
      <c r="E455" s="270">
        <v>26.87</v>
      </c>
      <c r="F455" s="271"/>
      <c r="G455" s="271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34.5" customHeight="1">
      <c r="A456" s="263">
        <v>152</v>
      </c>
      <c r="B456" s="177" t="s">
        <v>504</v>
      </c>
      <c r="C456" s="177" t="s">
        <v>505</v>
      </c>
      <c r="D456" s="177" t="s">
        <v>204</v>
      </c>
      <c r="E456" s="178">
        <v>49</v>
      </c>
      <c r="F456" s="179"/>
      <c r="G456" s="179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268"/>
      <c r="B457" s="269"/>
      <c r="C457" s="269" t="s">
        <v>898</v>
      </c>
      <c r="D457" s="269"/>
      <c r="E457" s="270">
        <v>49</v>
      </c>
      <c r="F457" s="271"/>
      <c r="G457" s="271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263">
        <v>153</v>
      </c>
      <c r="B458" s="177" t="s">
        <v>506</v>
      </c>
      <c r="C458" s="177" t="s">
        <v>356</v>
      </c>
      <c r="D458" s="177" t="s">
        <v>85</v>
      </c>
      <c r="E458" s="178"/>
      <c r="F458" s="179"/>
      <c r="G458" s="179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28.5" customHeight="1">
      <c r="A459" s="262"/>
      <c r="B459" s="173" t="s">
        <v>507</v>
      </c>
      <c r="C459" s="173" t="s">
        <v>508</v>
      </c>
      <c r="D459" s="173"/>
      <c r="E459" s="174"/>
      <c r="F459" s="175"/>
      <c r="G459" s="175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24" customHeight="1">
      <c r="A460" s="277">
        <v>154</v>
      </c>
      <c r="B460" s="185" t="s">
        <v>509</v>
      </c>
      <c r="C460" s="185" t="s">
        <v>899</v>
      </c>
      <c r="D460" s="185" t="s">
        <v>170</v>
      </c>
      <c r="E460" s="186">
        <v>2</v>
      </c>
      <c r="F460" s="187"/>
      <c r="G460" s="18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24" customHeight="1">
      <c r="A461" s="277">
        <v>155</v>
      </c>
      <c r="B461" s="185" t="s">
        <v>511</v>
      </c>
      <c r="C461" s="185" t="s">
        <v>900</v>
      </c>
      <c r="D461" s="185" t="s">
        <v>170</v>
      </c>
      <c r="E461" s="186">
        <v>1</v>
      </c>
      <c r="F461" s="187"/>
      <c r="G461" s="18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24" customHeight="1">
      <c r="A462" s="277">
        <v>156</v>
      </c>
      <c r="B462" s="185" t="s">
        <v>513</v>
      </c>
      <c r="C462" s="185" t="s">
        <v>901</v>
      </c>
      <c r="D462" s="185" t="s">
        <v>170</v>
      </c>
      <c r="E462" s="186">
        <v>4</v>
      </c>
      <c r="F462" s="187"/>
      <c r="G462" s="18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24" customHeight="1">
      <c r="A463" s="277">
        <v>157</v>
      </c>
      <c r="B463" s="185" t="s">
        <v>516</v>
      </c>
      <c r="C463" s="185" t="s">
        <v>902</v>
      </c>
      <c r="D463" s="185" t="s">
        <v>170</v>
      </c>
      <c r="E463" s="186">
        <v>9</v>
      </c>
      <c r="F463" s="187"/>
      <c r="G463" s="18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45" customHeight="1">
      <c r="A464" s="263">
        <v>159</v>
      </c>
      <c r="B464" s="177" t="s">
        <v>518</v>
      </c>
      <c r="C464" s="177" t="s">
        <v>903</v>
      </c>
      <c r="D464" s="177" t="s">
        <v>170</v>
      </c>
      <c r="E464" s="178">
        <v>1</v>
      </c>
      <c r="F464" s="179"/>
      <c r="G464" s="179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45" customHeight="1">
      <c r="A465" s="263">
        <v>160</v>
      </c>
      <c r="B465" s="177" t="s">
        <v>520</v>
      </c>
      <c r="C465" s="177" t="s">
        <v>904</v>
      </c>
      <c r="D465" s="177" t="s">
        <v>170</v>
      </c>
      <c r="E465" s="178">
        <v>1</v>
      </c>
      <c r="F465" s="179"/>
      <c r="G465" s="179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34.5" customHeight="1">
      <c r="A466" s="263">
        <v>161</v>
      </c>
      <c r="B466" s="177" t="s">
        <v>522</v>
      </c>
      <c r="C466" s="177" t="s">
        <v>905</v>
      </c>
      <c r="D466" s="177" t="s">
        <v>170</v>
      </c>
      <c r="E466" s="178">
        <v>5</v>
      </c>
      <c r="F466" s="179"/>
      <c r="G466" s="179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34.5" customHeight="1">
      <c r="A467" s="263">
        <v>162</v>
      </c>
      <c r="B467" s="177" t="s">
        <v>524</v>
      </c>
      <c r="C467" s="177" t="s">
        <v>906</v>
      </c>
      <c r="D467" s="177" t="s">
        <v>170</v>
      </c>
      <c r="E467" s="178">
        <v>1</v>
      </c>
      <c r="F467" s="179"/>
      <c r="G467" s="179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263">
        <v>163</v>
      </c>
      <c r="B468" s="177" t="s">
        <v>526</v>
      </c>
      <c r="C468" s="177" t="s">
        <v>527</v>
      </c>
      <c r="D468" s="177" t="s">
        <v>85</v>
      </c>
      <c r="E468" s="178"/>
      <c r="F468" s="179"/>
      <c r="G468" s="179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28.5" customHeight="1">
      <c r="A469" s="262"/>
      <c r="B469" s="173" t="s">
        <v>528</v>
      </c>
      <c r="C469" s="173" t="s">
        <v>529</v>
      </c>
      <c r="D469" s="173"/>
      <c r="E469" s="174"/>
      <c r="F469" s="175"/>
      <c r="G469" s="175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34.5" customHeight="1">
      <c r="A470" s="263">
        <v>164</v>
      </c>
      <c r="B470" s="177" t="s">
        <v>907</v>
      </c>
      <c r="C470" s="177" t="s">
        <v>908</v>
      </c>
      <c r="D470" s="177" t="s">
        <v>204</v>
      </c>
      <c r="E470" s="178">
        <v>36.14</v>
      </c>
      <c r="F470" s="179"/>
      <c r="G470" s="179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268"/>
      <c r="B471" s="269"/>
      <c r="C471" s="269" t="s">
        <v>909</v>
      </c>
      <c r="D471" s="269"/>
      <c r="E471" s="270">
        <v>36.14</v>
      </c>
      <c r="F471" s="271"/>
      <c r="G471" s="271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34.5" customHeight="1">
      <c r="A472" s="263">
        <v>165</v>
      </c>
      <c r="B472" s="177" t="s">
        <v>532</v>
      </c>
      <c r="C472" s="177" t="s">
        <v>533</v>
      </c>
      <c r="D472" s="177" t="s">
        <v>204</v>
      </c>
      <c r="E472" s="178">
        <v>5.32</v>
      </c>
      <c r="F472" s="179"/>
      <c r="G472" s="179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268"/>
      <c r="B473" s="269"/>
      <c r="C473" s="269" t="s">
        <v>910</v>
      </c>
      <c r="D473" s="269"/>
      <c r="E473" s="270">
        <v>5.32</v>
      </c>
      <c r="F473" s="271"/>
      <c r="G473" s="271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24" customHeight="1">
      <c r="A474" s="263">
        <v>166</v>
      </c>
      <c r="B474" s="177" t="s">
        <v>534</v>
      </c>
      <c r="C474" s="177" t="s">
        <v>535</v>
      </c>
      <c r="D474" s="177" t="s">
        <v>85</v>
      </c>
      <c r="E474" s="178"/>
      <c r="F474" s="179"/>
      <c r="G474" s="179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28.5" customHeight="1">
      <c r="A475" s="262"/>
      <c r="B475" s="173" t="s">
        <v>536</v>
      </c>
      <c r="C475" s="173" t="s">
        <v>537</v>
      </c>
      <c r="D475" s="173"/>
      <c r="E475" s="174"/>
      <c r="F475" s="175"/>
      <c r="G475" s="175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24" customHeight="1">
      <c r="A476" s="263">
        <v>167</v>
      </c>
      <c r="B476" s="177" t="s">
        <v>538</v>
      </c>
      <c r="C476" s="177" t="s">
        <v>911</v>
      </c>
      <c r="D476" s="177" t="s">
        <v>174</v>
      </c>
      <c r="E476" s="178">
        <v>36.909999999999997</v>
      </c>
      <c r="F476" s="179"/>
      <c r="G476" s="179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264"/>
      <c r="B477" s="265"/>
      <c r="C477" s="265" t="s">
        <v>716</v>
      </c>
      <c r="D477" s="265"/>
      <c r="E477" s="266"/>
      <c r="F477" s="267"/>
      <c r="G477" s="26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268"/>
      <c r="B478" s="269"/>
      <c r="C478" s="269" t="s">
        <v>912</v>
      </c>
      <c r="D478" s="269"/>
      <c r="E478" s="270">
        <v>23.55</v>
      </c>
      <c r="F478" s="271"/>
      <c r="G478" s="271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264"/>
      <c r="B479" s="265"/>
      <c r="C479" s="265" t="s">
        <v>697</v>
      </c>
      <c r="D479" s="265"/>
      <c r="E479" s="266"/>
      <c r="F479" s="267"/>
      <c r="G479" s="26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268"/>
      <c r="B480" s="269"/>
      <c r="C480" s="269" t="s">
        <v>913</v>
      </c>
      <c r="D480" s="269"/>
      <c r="E480" s="270">
        <v>13.36</v>
      </c>
      <c r="F480" s="271"/>
      <c r="G480" s="271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272"/>
      <c r="B481" s="273"/>
      <c r="C481" s="273" t="s">
        <v>687</v>
      </c>
      <c r="D481" s="273"/>
      <c r="E481" s="274">
        <v>36.909999999999997</v>
      </c>
      <c r="F481" s="275"/>
      <c r="G481" s="275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24" customHeight="1">
      <c r="A482" s="277">
        <v>168</v>
      </c>
      <c r="B482" s="185" t="s">
        <v>540</v>
      </c>
      <c r="C482" s="185" t="s">
        <v>914</v>
      </c>
      <c r="D482" s="185" t="s">
        <v>174</v>
      </c>
      <c r="E482" s="186">
        <v>38.017000000000003</v>
      </c>
      <c r="F482" s="187"/>
      <c r="G482" s="18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272"/>
      <c r="B483" s="273"/>
      <c r="C483" s="273" t="s">
        <v>915</v>
      </c>
      <c r="D483" s="273"/>
      <c r="E483" s="274">
        <v>38.017000000000003</v>
      </c>
      <c r="F483" s="275"/>
      <c r="G483" s="275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277">
        <v>234</v>
      </c>
      <c r="B484" s="185" t="s">
        <v>542</v>
      </c>
      <c r="C484" s="185" t="s">
        <v>543</v>
      </c>
      <c r="D484" s="185" t="s">
        <v>250</v>
      </c>
      <c r="E484" s="186">
        <v>73.819999999999993</v>
      </c>
      <c r="F484" s="187"/>
      <c r="G484" s="18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268"/>
      <c r="B485" s="269"/>
      <c r="C485" s="269" t="s">
        <v>916</v>
      </c>
      <c r="D485" s="269"/>
      <c r="E485" s="270">
        <v>73.819999999999993</v>
      </c>
      <c r="F485" s="271"/>
      <c r="G485" s="271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263">
        <v>169</v>
      </c>
      <c r="B486" s="177" t="s">
        <v>544</v>
      </c>
      <c r="C486" s="177" t="s">
        <v>356</v>
      </c>
      <c r="D486" s="177" t="s">
        <v>85</v>
      </c>
      <c r="E486" s="178"/>
      <c r="F486" s="179"/>
      <c r="G486" s="179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28.5" customHeight="1">
      <c r="A487" s="262"/>
      <c r="B487" s="173" t="s">
        <v>545</v>
      </c>
      <c r="C487" s="173" t="s">
        <v>546</v>
      </c>
      <c r="D487" s="173"/>
      <c r="E487" s="174"/>
      <c r="F487" s="175"/>
      <c r="G487" s="175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34.5" customHeight="1">
      <c r="A488" s="263">
        <v>170</v>
      </c>
      <c r="B488" s="177" t="s">
        <v>547</v>
      </c>
      <c r="C488" s="177" t="s">
        <v>548</v>
      </c>
      <c r="D488" s="177" t="s">
        <v>174</v>
      </c>
      <c r="E488" s="178">
        <v>185.24</v>
      </c>
      <c r="F488" s="179"/>
      <c r="G488" s="179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264"/>
      <c r="B489" s="265"/>
      <c r="C489" s="265" t="s">
        <v>697</v>
      </c>
      <c r="D489" s="265"/>
      <c r="E489" s="266"/>
      <c r="F489" s="267"/>
      <c r="G489" s="26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268"/>
      <c r="B490" s="269"/>
      <c r="C490" s="269" t="s">
        <v>917</v>
      </c>
      <c r="D490" s="269"/>
      <c r="E490" s="270">
        <v>185.24</v>
      </c>
      <c r="F490" s="271"/>
      <c r="G490" s="271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264"/>
      <c r="B491" s="265"/>
      <c r="C491" s="265" t="s">
        <v>686</v>
      </c>
      <c r="D491" s="265"/>
      <c r="E491" s="266"/>
      <c r="F491" s="267"/>
      <c r="G491" s="26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264"/>
      <c r="B492" s="265"/>
      <c r="C492" s="265" t="s">
        <v>686</v>
      </c>
      <c r="D492" s="265"/>
      <c r="E492" s="266"/>
      <c r="F492" s="267"/>
      <c r="G492" s="26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264"/>
      <c r="B493" s="265"/>
      <c r="C493" s="265" t="s">
        <v>686</v>
      </c>
      <c r="D493" s="265"/>
      <c r="E493" s="266"/>
      <c r="F493" s="267"/>
      <c r="G493" s="26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272"/>
      <c r="B494" s="273"/>
      <c r="C494" s="273" t="s">
        <v>687</v>
      </c>
      <c r="D494" s="273"/>
      <c r="E494" s="274">
        <v>185.24</v>
      </c>
      <c r="F494" s="275"/>
      <c r="G494" s="275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277">
        <v>171</v>
      </c>
      <c r="B495" s="185" t="s">
        <v>549</v>
      </c>
      <c r="C495" s="185" t="s">
        <v>550</v>
      </c>
      <c r="D495" s="185" t="s">
        <v>174</v>
      </c>
      <c r="E495" s="186">
        <v>190.797</v>
      </c>
      <c r="F495" s="187"/>
      <c r="G495" s="18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268"/>
      <c r="B496" s="269"/>
      <c r="C496" s="269" t="s">
        <v>917</v>
      </c>
      <c r="D496" s="269"/>
      <c r="E496" s="270">
        <v>185.24</v>
      </c>
      <c r="F496" s="271"/>
      <c r="G496" s="271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263">
        <v>172</v>
      </c>
      <c r="B497" s="177" t="s">
        <v>551</v>
      </c>
      <c r="C497" s="177" t="s">
        <v>552</v>
      </c>
      <c r="D497" s="177" t="s">
        <v>174</v>
      </c>
      <c r="E497" s="178">
        <v>18.518000000000001</v>
      </c>
      <c r="F497" s="179"/>
      <c r="G497" s="179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277">
        <v>173</v>
      </c>
      <c r="B498" s="185" t="s">
        <v>553</v>
      </c>
      <c r="C498" s="185" t="s">
        <v>554</v>
      </c>
      <c r="D498" s="185" t="s">
        <v>174</v>
      </c>
      <c r="E498" s="186">
        <v>18.518000000000001</v>
      </c>
      <c r="F498" s="187"/>
      <c r="G498" s="18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263">
        <v>174</v>
      </c>
      <c r="B499" s="177" t="s">
        <v>555</v>
      </c>
      <c r="C499" s="177" t="s">
        <v>356</v>
      </c>
      <c r="D499" s="177" t="s">
        <v>85</v>
      </c>
      <c r="E499" s="178"/>
      <c r="F499" s="179"/>
      <c r="G499" s="179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28.5" customHeight="1">
      <c r="A500" s="262"/>
      <c r="B500" s="173" t="s">
        <v>556</v>
      </c>
      <c r="C500" s="173" t="s">
        <v>557</v>
      </c>
      <c r="D500" s="173"/>
      <c r="E500" s="174"/>
      <c r="F500" s="175"/>
      <c r="G500" s="175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24" customHeight="1">
      <c r="A501" s="263">
        <v>175</v>
      </c>
      <c r="B501" s="177" t="s">
        <v>558</v>
      </c>
      <c r="C501" s="177" t="s">
        <v>559</v>
      </c>
      <c r="D501" s="177" t="s">
        <v>174</v>
      </c>
      <c r="E501" s="178">
        <v>122.889</v>
      </c>
      <c r="F501" s="179"/>
      <c r="G501" s="179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268"/>
      <c r="B502" s="269"/>
      <c r="C502" s="269" t="s">
        <v>918</v>
      </c>
      <c r="D502" s="269"/>
      <c r="E502" s="270">
        <v>-8.6859999999999999</v>
      </c>
      <c r="F502" s="271"/>
      <c r="G502" s="271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268"/>
      <c r="B503" s="269"/>
      <c r="C503" s="269" t="s">
        <v>919</v>
      </c>
      <c r="D503" s="269"/>
      <c r="E503" s="270">
        <v>131.57499999999999</v>
      </c>
      <c r="F503" s="271"/>
      <c r="G503" s="271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272"/>
      <c r="B504" s="273"/>
      <c r="C504" s="273" t="s">
        <v>687</v>
      </c>
      <c r="D504" s="273"/>
      <c r="E504" s="274">
        <v>122.889</v>
      </c>
      <c r="F504" s="275"/>
      <c r="G504" s="275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277">
        <v>176</v>
      </c>
      <c r="B505" s="185" t="s">
        <v>560</v>
      </c>
      <c r="C505" s="185" t="s">
        <v>561</v>
      </c>
      <c r="D505" s="185" t="s">
        <v>174</v>
      </c>
      <c r="E505" s="186">
        <v>122.889</v>
      </c>
      <c r="F505" s="187"/>
      <c r="G505" s="18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268"/>
      <c r="B506" s="269"/>
      <c r="C506" s="269" t="s">
        <v>918</v>
      </c>
      <c r="D506" s="269"/>
      <c r="E506" s="270">
        <v>-8.6859999999999999</v>
      </c>
      <c r="F506" s="271"/>
      <c r="G506" s="271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268"/>
      <c r="B507" s="269"/>
      <c r="C507" s="269" t="s">
        <v>919</v>
      </c>
      <c r="D507" s="269"/>
      <c r="E507" s="270">
        <v>131.57499999999999</v>
      </c>
      <c r="F507" s="271"/>
      <c r="G507" s="271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272"/>
      <c r="B508" s="273"/>
      <c r="C508" s="273" t="s">
        <v>687</v>
      </c>
      <c r="D508" s="273"/>
      <c r="E508" s="274">
        <v>122.889</v>
      </c>
      <c r="F508" s="275"/>
      <c r="G508" s="275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277">
        <v>235</v>
      </c>
      <c r="B509" s="185" t="s">
        <v>562</v>
      </c>
      <c r="C509" s="185" t="s">
        <v>543</v>
      </c>
      <c r="D509" s="185" t="s">
        <v>250</v>
      </c>
      <c r="E509" s="186">
        <v>245.77799999999999</v>
      </c>
      <c r="F509" s="187"/>
      <c r="G509" s="18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268"/>
      <c r="B510" s="269"/>
      <c r="C510" s="269" t="s">
        <v>920</v>
      </c>
      <c r="D510" s="269"/>
      <c r="E510" s="270">
        <v>245.77799999999999</v>
      </c>
      <c r="F510" s="271"/>
      <c r="G510" s="271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263">
        <v>177</v>
      </c>
      <c r="B511" s="177" t="s">
        <v>563</v>
      </c>
      <c r="C511" s="177" t="s">
        <v>356</v>
      </c>
      <c r="D511" s="177" t="s">
        <v>85</v>
      </c>
      <c r="E511" s="178"/>
      <c r="F511" s="179"/>
      <c r="G511" s="179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28.5" customHeight="1">
      <c r="A512" s="262"/>
      <c r="B512" s="173" t="s">
        <v>564</v>
      </c>
      <c r="C512" s="173" t="s">
        <v>565</v>
      </c>
      <c r="D512" s="173"/>
      <c r="E512" s="174"/>
      <c r="F512" s="175"/>
      <c r="G512" s="175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24" customHeight="1">
      <c r="A513" s="263">
        <v>178</v>
      </c>
      <c r="B513" s="177" t="s">
        <v>566</v>
      </c>
      <c r="C513" s="177" t="s">
        <v>567</v>
      </c>
      <c r="D513" s="177" t="s">
        <v>170</v>
      </c>
      <c r="E513" s="178">
        <v>1</v>
      </c>
      <c r="F513" s="179"/>
      <c r="G513" s="179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268"/>
      <c r="B514" s="269"/>
      <c r="C514" s="269" t="s">
        <v>921</v>
      </c>
      <c r="D514" s="269"/>
      <c r="E514" s="270">
        <v>1</v>
      </c>
      <c r="F514" s="271"/>
      <c r="G514" s="271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277">
        <v>179</v>
      </c>
      <c r="B515" s="185" t="s">
        <v>568</v>
      </c>
      <c r="C515" s="185" t="s">
        <v>922</v>
      </c>
      <c r="D515" s="185" t="s">
        <v>179</v>
      </c>
      <c r="E515" s="186">
        <v>0.52</v>
      </c>
      <c r="F515" s="187"/>
      <c r="G515" s="18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268"/>
      <c r="B516" s="269"/>
      <c r="C516" s="269" t="s">
        <v>923</v>
      </c>
      <c r="D516" s="269"/>
      <c r="E516" s="270">
        <v>0.52</v>
      </c>
      <c r="F516" s="271"/>
      <c r="G516" s="271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30.75" customHeight="1">
      <c r="A517" s="261"/>
      <c r="B517" s="167" t="s">
        <v>49</v>
      </c>
      <c r="C517" s="167" t="s">
        <v>924</v>
      </c>
      <c r="D517" s="167"/>
      <c r="E517" s="168"/>
      <c r="F517" s="169"/>
      <c r="G517" s="169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28.5" customHeight="1">
      <c r="A518" s="262"/>
      <c r="B518" s="173" t="s">
        <v>572</v>
      </c>
      <c r="C518" s="173" t="s">
        <v>573</v>
      </c>
      <c r="D518" s="173"/>
      <c r="E518" s="174"/>
      <c r="F518" s="175"/>
      <c r="G518" s="175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263">
        <v>180</v>
      </c>
      <c r="B519" s="177" t="s">
        <v>35</v>
      </c>
      <c r="C519" s="177" t="s">
        <v>574</v>
      </c>
      <c r="D519" s="177" t="s">
        <v>170</v>
      </c>
      <c r="E519" s="178">
        <v>5</v>
      </c>
      <c r="F519" s="179"/>
      <c r="G519" s="179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263">
        <v>181</v>
      </c>
      <c r="B520" s="177" t="s">
        <v>575</v>
      </c>
      <c r="C520" s="177" t="s">
        <v>576</v>
      </c>
      <c r="D520" s="177" t="s">
        <v>204</v>
      </c>
      <c r="E520" s="178">
        <v>80</v>
      </c>
      <c r="F520" s="179"/>
      <c r="G520" s="179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263">
        <v>182</v>
      </c>
      <c r="B521" s="177" t="s">
        <v>577</v>
      </c>
      <c r="C521" s="177" t="s">
        <v>578</v>
      </c>
      <c r="D521" s="177" t="s">
        <v>204</v>
      </c>
      <c r="E521" s="178">
        <v>6</v>
      </c>
      <c r="F521" s="179"/>
      <c r="G521" s="179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263">
        <v>183</v>
      </c>
      <c r="B522" s="177" t="s">
        <v>579</v>
      </c>
      <c r="C522" s="177" t="s">
        <v>580</v>
      </c>
      <c r="D522" s="177" t="s">
        <v>170</v>
      </c>
      <c r="E522" s="178">
        <v>55</v>
      </c>
      <c r="F522" s="179"/>
      <c r="G522" s="179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263">
        <v>184</v>
      </c>
      <c r="B523" s="177" t="s">
        <v>581</v>
      </c>
      <c r="C523" s="177" t="s">
        <v>582</v>
      </c>
      <c r="D523" s="177" t="s">
        <v>170</v>
      </c>
      <c r="E523" s="178">
        <v>5</v>
      </c>
      <c r="F523" s="179"/>
      <c r="G523" s="179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263">
        <v>185</v>
      </c>
      <c r="B524" s="177" t="s">
        <v>583</v>
      </c>
      <c r="C524" s="177" t="s">
        <v>584</v>
      </c>
      <c r="D524" s="177" t="s">
        <v>170</v>
      </c>
      <c r="E524" s="178">
        <v>50</v>
      </c>
      <c r="F524" s="179"/>
      <c r="G524" s="179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263">
        <v>186</v>
      </c>
      <c r="B525" s="177" t="s">
        <v>585</v>
      </c>
      <c r="C525" s="177" t="s">
        <v>586</v>
      </c>
      <c r="D525" s="177" t="s">
        <v>170</v>
      </c>
      <c r="E525" s="178">
        <v>60</v>
      </c>
      <c r="F525" s="179"/>
      <c r="G525" s="179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28.5" customHeight="1">
      <c r="A526" s="262"/>
      <c r="B526" s="173" t="s">
        <v>587</v>
      </c>
      <c r="C526" s="173" t="s">
        <v>588</v>
      </c>
      <c r="D526" s="173"/>
      <c r="E526" s="174"/>
      <c r="F526" s="175"/>
      <c r="G526" s="175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263">
        <v>187</v>
      </c>
      <c r="B527" s="177" t="s">
        <v>589</v>
      </c>
      <c r="C527" s="177" t="s">
        <v>590</v>
      </c>
      <c r="D527" s="177" t="s">
        <v>204</v>
      </c>
      <c r="E527" s="178">
        <v>118</v>
      </c>
      <c r="F527" s="179"/>
      <c r="G527" s="179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263">
        <v>188</v>
      </c>
      <c r="B528" s="177" t="s">
        <v>591</v>
      </c>
      <c r="C528" s="177" t="s">
        <v>592</v>
      </c>
      <c r="D528" s="177" t="s">
        <v>204</v>
      </c>
      <c r="E528" s="178">
        <v>118</v>
      </c>
      <c r="F528" s="179"/>
      <c r="G528" s="179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263">
        <v>189</v>
      </c>
      <c r="B529" s="177" t="s">
        <v>593</v>
      </c>
      <c r="C529" s="177" t="s">
        <v>594</v>
      </c>
      <c r="D529" s="177" t="s">
        <v>170</v>
      </c>
      <c r="E529" s="178">
        <v>92</v>
      </c>
      <c r="F529" s="179"/>
      <c r="G529" s="179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263">
        <v>190</v>
      </c>
      <c r="B530" s="177" t="s">
        <v>595</v>
      </c>
      <c r="C530" s="177" t="s">
        <v>596</v>
      </c>
      <c r="D530" s="177" t="s">
        <v>170</v>
      </c>
      <c r="E530" s="178">
        <v>92</v>
      </c>
      <c r="F530" s="179"/>
      <c r="G530" s="179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263">
        <v>191</v>
      </c>
      <c r="B531" s="177" t="s">
        <v>597</v>
      </c>
      <c r="C531" s="177" t="s">
        <v>598</v>
      </c>
      <c r="D531" s="177" t="s">
        <v>204</v>
      </c>
      <c r="E531" s="178">
        <v>505</v>
      </c>
      <c r="F531" s="179"/>
      <c r="G531" s="179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263">
        <v>192</v>
      </c>
      <c r="B532" s="177" t="s">
        <v>599</v>
      </c>
      <c r="C532" s="177" t="s">
        <v>600</v>
      </c>
      <c r="D532" s="177" t="s">
        <v>204</v>
      </c>
      <c r="E532" s="178">
        <v>519</v>
      </c>
      <c r="F532" s="179"/>
      <c r="G532" s="179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263">
        <v>193</v>
      </c>
      <c r="B533" s="177" t="s">
        <v>601</v>
      </c>
      <c r="C533" s="177" t="s">
        <v>602</v>
      </c>
      <c r="D533" s="177" t="s">
        <v>204</v>
      </c>
      <c r="E533" s="178">
        <v>62</v>
      </c>
      <c r="F533" s="179"/>
      <c r="G533" s="179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263">
        <v>194</v>
      </c>
      <c r="B534" s="177" t="s">
        <v>603</v>
      </c>
      <c r="C534" s="177" t="s">
        <v>925</v>
      </c>
      <c r="D534" s="177" t="s">
        <v>204</v>
      </c>
      <c r="E534" s="178">
        <v>32</v>
      </c>
      <c r="F534" s="179"/>
      <c r="G534" s="179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263">
        <v>195</v>
      </c>
      <c r="B535" s="177" t="s">
        <v>605</v>
      </c>
      <c r="C535" s="177" t="s">
        <v>606</v>
      </c>
      <c r="D535" s="177" t="s">
        <v>204</v>
      </c>
      <c r="E535" s="178">
        <v>300</v>
      </c>
      <c r="F535" s="179"/>
      <c r="G535" s="179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263">
        <v>196</v>
      </c>
      <c r="B536" s="177" t="s">
        <v>607</v>
      </c>
      <c r="C536" s="177" t="s">
        <v>608</v>
      </c>
      <c r="D536" s="177" t="s">
        <v>204</v>
      </c>
      <c r="E536" s="178">
        <v>100</v>
      </c>
      <c r="F536" s="179"/>
      <c r="G536" s="179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263">
        <v>197</v>
      </c>
      <c r="B537" s="177" t="s">
        <v>609</v>
      </c>
      <c r="C537" s="177" t="s">
        <v>610</v>
      </c>
      <c r="D537" s="177" t="s">
        <v>204</v>
      </c>
      <c r="E537" s="178">
        <v>50</v>
      </c>
      <c r="F537" s="179"/>
      <c r="G537" s="179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263">
        <v>198</v>
      </c>
      <c r="B538" s="177" t="s">
        <v>611</v>
      </c>
      <c r="C538" s="177" t="s">
        <v>612</v>
      </c>
      <c r="D538" s="177" t="s">
        <v>204</v>
      </c>
      <c r="E538" s="178">
        <v>176</v>
      </c>
      <c r="F538" s="179"/>
      <c r="G538" s="179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263">
        <v>199</v>
      </c>
      <c r="B539" s="177" t="s">
        <v>613</v>
      </c>
      <c r="C539" s="177" t="s">
        <v>614</v>
      </c>
      <c r="D539" s="177" t="s">
        <v>204</v>
      </c>
      <c r="E539" s="178">
        <v>138</v>
      </c>
      <c r="F539" s="179"/>
      <c r="G539" s="179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263">
        <v>200</v>
      </c>
      <c r="B540" s="177" t="s">
        <v>615</v>
      </c>
      <c r="C540" s="177" t="s">
        <v>616</v>
      </c>
      <c r="D540" s="177" t="s">
        <v>170</v>
      </c>
      <c r="E540" s="178">
        <v>19</v>
      </c>
      <c r="F540" s="179"/>
      <c r="G540" s="179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263">
        <v>201</v>
      </c>
      <c r="B541" s="177" t="s">
        <v>617</v>
      </c>
      <c r="C541" s="177" t="s">
        <v>618</v>
      </c>
      <c r="D541" s="177" t="s">
        <v>170</v>
      </c>
      <c r="E541" s="178">
        <v>2</v>
      </c>
      <c r="F541" s="179"/>
      <c r="G541" s="179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263">
        <v>202</v>
      </c>
      <c r="B542" s="177" t="s">
        <v>619</v>
      </c>
      <c r="C542" s="177" t="s">
        <v>620</v>
      </c>
      <c r="D542" s="177" t="s">
        <v>170</v>
      </c>
      <c r="E542" s="178">
        <v>2</v>
      </c>
      <c r="F542" s="179"/>
      <c r="G542" s="179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263">
        <v>203</v>
      </c>
      <c r="B543" s="177" t="s">
        <v>621</v>
      </c>
      <c r="C543" s="177" t="s">
        <v>622</v>
      </c>
      <c r="D543" s="177" t="s">
        <v>170</v>
      </c>
      <c r="E543" s="178">
        <v>1</v>
      </c>
      <c r="F543" s="179"/>
      <c r="G543" s="179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263">
        <v>204</v>
      </c>
      <c r="B544" s="177" t="s">
        <v>623</v>
      </c>
      <c r="C544" s="177" t="s">
        <v>624</v>
      </c>
      <c r="D544" s="177" t="s">
        <v>625</v>
      </c>
      <c r="E544" s="178">
        <v>10</v>
      </c>
      <c r="F544" s="179"/>
      <c r="G544" s="179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28.5" customHeight="1">
      <c r="A545" s="262"/>
      <c r="B545" s="173" t="s">
        <v>626</v>
      </c>
      <c r="C545" s="173" t="s">
        <v>627</v>
      </c>
      <c r="D545" s="173"/>
      <c r="E545" s="174"/>
      <c r="F545" s="175"/>
      <c r="G545" s="175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263">
        <v>205</v>
      </c>
      <c r="B546" s="177" t="s">
        <v>628</v>
      </c>
      <c r="C546" s="177" t="s">
        <v>926</v>
      </c>
      <c r="D546" s="177" t="s">
        <v>170</v>
      </c>
      <c r="E546" s="178">
        <v>45</v>
      </c>
      <c r="F546" s="179"/>
      <c r="G546" s="179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263">
        <v>206</v>
      </c>
      <c r="B547" s="177" t="s">
        <v>630</v>
      </c>
      <c r="C547" s="177" t="s">
        <v>927</v>
      </c>
      <c r="D547" s="177" t="s">
        <v>170</v>
      </c>
      <c r="E547" s="178">
        <v>11</v>
      </c>
      <c r="F547" s="179"/>
      <c r="G547" s="179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263">
        <v>207</v>
      </c>
      <c r="B548" s="177" t="s">
        <v>632</v>
      </c>
      <c r="C548" s="177" t="s">
        <v>928</v>
      </c>
      <c r="D548" s="177" t="s">
        <v>170</v>
      </c>
      <c r="E548" s="178">
        <v>4</v>
      </c>
      <c r="F548" s="179"/>
      <c r="G548" s="179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263">
        <v>208</v>
      </c>
      <c r="B549" s="177" t="s">
        <v>634</v>
      </c>
      <c r="C549" s="177" t="s">
        <v>929</v>
      </c>
      <c r="D549" s="177" t="s">
        <v>170</v>
      </c>
      <c r="E549" s="178">
        <v>11</v>
      </c>
      <c r="F549" s="179"/>
      <c r="G549" s="179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263">
        <v>209</v>
      </c>
      <c r="B550" s="177" t="s">
        <v>636</v>
      </c>
      <c r="C550" s="177" t="s">
        <v>930</v>
      </c>
      <c r="D550" s="177" t="s">
        <v>170</v>
      </c>
      <c r="E550" s="178">
        <v>5</v>
      </c>
      <c r="F550" s="179"/>
      <c r="G550" s="179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263">
        <v>210</v>
      </c>
      <c r="B551" s="177" t="s">
        <v>638</v>
      </c>
      <c r="C551" s="177" t="s">
        <v>931</v>
      </c>
      <c r="D551" s="177" t="s">
        <v>170</v>
      </c>
      <c r="E551" s="178">
        <v>3</v>
      </c>
      <c r="F551" s="179"/>
      <c r="G551" s="179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263">
        <v>211</v>
      </c>
      <c r="B552" s="177" t="s">
        <v>640</v>
      </c>
      <c r="C552" s="177" t="s">
        <v>932</v>
      </c>
      <c r="D552" s="177" t="s">
        <v>170</v>
      </c>
      <c r="E552" s="178">
        <v>1</v>
      </c>
      <c r="F552" s="179"/>
      <c r="G552" s="179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263">
        <v>212</v>
      </c>
      <c r="B553" s="177" t="s">
        <v>642</v>
      </c>
      <c r="C553" s="177" t="s">
        <v>643</v>
      </c>
      <c r="D553" s="177" t="s">
        <v>170</v>
      </c>
      <c r="E553" s="178">
        <v>57</v>
      </c>
      <c r="F553" s="179"/>
      <c r="G553" s="179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263">
        <v>213</v>
      </c>
      <c r="B554" s="177" t="s">
        <v>644</v>
      </c>
      <c r="C554" s="177" t="s">
        <v>645</v>
      </c>
      <c r="D554" s="177" t="s">
        <v>170</v>
      </c>
      <c r="E554" s="178">
        <v>19</v>
      </c>
      <c r="F554" s="179"/>
      <c r="G554" s="179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263">
        <v>214</v>
      </c>
      <c r="B555" s="177" t="s">
        <v>646</v>
      </c>
      <c r="C555" s="177" t="s">
        <v>647</v>
      </c>
      <c r="D555" s="177" t="s">
        <v>170</v>
      </c>
      <c r="E555" s="178">
        <v>11</v>
      </c>
      <c r="F555" s="179"/>
      <c r="G555" s="179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263">
        <v>215</v>
      </c>
      <c r="B556" s="177" t="s">
        <v>648</v>
      </c>
      <c r="C556" s="177" t="s">
        <v>649</v>
      </c>
      <c r="D556" s="177" t="s">
        <v>170</v>
      </c>
      <c r="E556" s="178">
        <v>5</v>
      </c>
      <c r="F556" s="179"/>
      <c r="G556" s="179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28.5" customHeight="1">
      <c r="A557" s="262"/>
      <c r="B557" s="173" t="s">
        <v>650</v>
      </c>
      <c r="C557" s="173" t="s">
        <v>651</v>
      </c>
      <c r="D557" s="173"/>
      <c r="E557" s="174"/>
      <c r="F557" s="175"/>
      <c r="G557" s="175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263">
        <v>216</v>
      </c>
      <c r="B558" s="177" t="s">
        <v>652</v>
      </c>
      <c r="C558" s="177" t="s">
        <v>653</v>
      </c>
      <c r="D558" s="177" t="s">
        <v>170</v>
      </c>
      <c r="E558" s="178">
        <v>3</v>
      </c>
      <c r="F558" s="179"/>
      <c r="G558" s="179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263">
        <v>217</v>
      </c>
      <c r="B559" s="177" t="s">
        <v>654</v>
      </c>
      <c r="C559" s="177" t="s">
        <v>655</v>
      </c>
      <c r="D559" s="177" t="s">
        <v>170</v>
      </c>
      <c r="E559" s="178">
        <v>33</v>
      </c>
      <c r="F559" s="179"/>
      <c r="G559" s="179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263">
        <v>218</v>
      </c>
      <c r="B560" s="177" t="s">
        <v>656</v>
      </c>
      <c r="C560" s="177" t="s">
        <v>657</v>
      </c>
      <c r="D560" s="177" t="s">
        <v>170</v>
      </c>
      <c r="E560" s="178">
        <v>5</v>
      </c>
      <c r="F560" s="179"/>
      <c r="G560" s="179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263">
        <v>219</v>
      </c>
      <c r="B561" s="177" t="s">
        <v>658</v>
      </c>
      <c r="C561" s="177" t="s">
        <v>659</v>
      </c>
      <c r="D561" s="177" t="s">
        <v>170</v>
      </c>
      <c r="E561" s="178">
        <v>17</v>
      </c>
      <c r="F561" s="179"/>
      <c r="G561" s="179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263">
        <v>220</v>
      </c>
      <c r="B562" s="177" t="s">
        <v>660</v>
      </c>
      <c r="C562" s="177" t="s">
        <v>661</v>
      </c>
      <c r="D562" s="177" t="s">
        <v>170</v>
      </c>
      <c r="E562" s="178">
        <v>3</v>
      </c>
      <c r="F562" s="179"/>
      <c r="G562" s="179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263">
        <v>221</v>
      </c>
      <c r="B563" s="177" t="s">
        <v>662</v>
      </c>
      <c r="C563" s="177" t="s">
        <v>663</v>
      </c>
      <c r="D563" s="177" t="s">
        <v>170</v>
      </c>
      <c r="E563" s="178">
        <v>4</v>
      </c>
      <c r="F563" s="179"/>
      <c r="G563" s="179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263">
        <v>222</v>
      </c>
      <c r="B564" s="177" t="s">
        <v>664</v>
      </c>
      <c r="C564" s="177" t="s">
        <v>665</v>
      </c>
      <c r="D564" s="177" t="s">
        <v>170</v>
      </c>
      <c r="E564" s="178">
        <v>4</v>
      </c>
      <c r="F564" s="179"/>
      <c r="G564" s="179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263">
        <v>223</v>
      </c>
      <c r="B565" s="177" t="s">
        <v>666</v>
      </c>
      <c r="C565" s="177" t="s">
        <v>667</v>
      </c>
      <c r="D565" s="177" t="s">
        <v>170</v>
      </c>
      <c r="E565" s="178">
        <v>8</v>
      </c>
      <c r="F565" s="179"/>
      <c r="G565" s="179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263">
        <v>224</v>
      </c>
      <c r="B566" s="177" t="s">
        <v>668</v>
      </c>
      <c r="C566" s="177" t="s">
        <v>669</v>
      </c>
      <c r="D566" s="177" t="s">
        <v>170</v>
      </c>
      <c r="E566" s="178">
        <v>570</v>
      </c>
      <c r="F566" s="179"/>
      <c r="G566" s="179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263">
        <v>225</v>
      </c>
      <c r="B567" s="177" t="s">
        <v>670</v>
      </c>
      <c r="C567" s="177" t="s">
        <v>671</v>
      </c>
      <c r="D567" s="177" t="s">
        <v>170</v>
      </c>
      <c r="E567" s="178">
        <v>70</v>
      </c>
      <c r="F567" s="179"/>
      <c r="G567" s="179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263">
        <v>226</v>
      </c>
      <c r="B568" s="177" t="s">
        <v>672</v>
      </c>
      <c r="C568" s="177" t="s">
        <v>673</v>
      </c>
      <c r="D568" s="177" t="s">
        <v>170</v>
      </c>
      <c r="E568" s="178">
        <v>2</v>
      </c>
      <c r="F568" s="179"/>
      <c r="G568" s="179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30.75" customHeight="1">
      <c r="A569" s="284"/>
      <c r="B569" s="247"/>
      <c r="C569" s="247" t="s">
        <v>674</v>
      </c>
      <c r="D569" s="247"/>
      <c r="E569" s="248"/>
      <c r="F569" s="249"/>
      <c r="G569" s="249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85"/>
      <c r="B570" s="251"/>
      <c r="C570" s="251"/>
      <c r="D570" s="251"/>
      <c r="E570" s="252"/>
      <c r="F570" s="253"/>
      <c r="G570" s="253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85"/>
      <c r="B571" s="251"/>
      <c r="C571" s="251"/>
      <c r="D571" s="251"/>
      <c r="E571" s="252"/>
      <c r="F571" s="253"/>
      <c r="G571" s="253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85"/>
      <c r="B572" s="251"/>
      <c r="C572" s="251"/>
      <c r="D572" s="251"/>
      <c r="E572" s="252"/>
      <c r="F572" s="253"/>
      <c r="G572" s="253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85"/>
      <c r="B573" s="251"/>
      <c r="C573" s="251"/>
      <c r="D573" s="251"/>
      <c r="E573" s="252"/>
      <c r="F573" s="253"/>
      <c r="G573" s="253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85"/>
      <c r="B574" s="251"/>
      <c r="C574" s="251"/>
      <c r="D574" s="251"/>
      <c r="E574" s="252"/>
      <c r="F574" s="253"/>
      <c r="G574" s="253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85"/>
      <c r="B575" s="251"/>
      <c r="C575" s="251"/>
      <c r="D575" s="251"/>
      <c r="E575" s="252"/>
      <c r="F575" s="253"/>
      <c r="G575" s="253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85"/>
      <c r="B576" s="251"/>
      <c r="C576" s="251"/>
      <c r="D576" s="251"/>
      <c r="E576" s="252"/>
      <c r="F576" s="253"/>
      <c r="G576" s="253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85"/>
      <c r="B577" s="251"/>
      <c r="C577" s="251"/>
      <c r="D577" s="251"/>
      <c r="E577" s="252"/>
      <c r="F577" s="253"/>
      <c r="G577" s="253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85"/>
      <c r="B578" s="251"/>
      <c r="C578" s="251"/>
      <c r="D578" s="251"/>
      <c r="E578" s="252"/>
      <c r="F578" s="253"/>
      <c r="G578" s="253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85"/>
      <c r="B579" s="251"/>
      <c r="C579" s="251"/>
      <c r="D579" s="251"/>
      <c r="E579" s="252"/>
      <c r="F579" s="253"/>
      <c r="G579" s="253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85"/>
      <c r="B580" s="251"/>
      <c r="C580" s="251"/>
      <c r="D580" s="251"/>
      <c r="E580" s="252"/>
      <c r="F580" s="253"/>
      <c r="G580" s="253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85"/>
      <c r="B581" s="251"/>
      <c r="C581" s="251"/>
      <c r="D581" s="251"/>
      <c r="E581" s="252"/>
      <c r="F581" s="253"/>
      <c r="G581" s="253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85"/>
      <c r="B582" s="251"/>
      <c r="C582" s="251"/>
      <c r="D582" s="251"/>
      <c r="E582" s="252"/>
      <c r="F582" s="253"/>
      <c r="G582" s="253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85"/>
      <c r="B583" s="251"/>
      <c r="C583" s="251"/>
      <c r="D583" s="251"/>
      <c r="E583" s="252"/>
      <c r="F583" s="253"/>
      <c r="G583" s="253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85"/>
      <c r="B584" s="251"/>
      <c r="C584" s="251"/>
      <c r="D584" s="251"/>
      <c r="E584" s="252"/>
      <c r="F584" s="253"/>
      <c r="G584" s="253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85"/>
      <c r="B585" s="251"/>
      <c r="C585" s="251"/>
      <c r="D585" s="251"/>
      <c r="E585" s="252"/>
      <c r="F585" s="253"/>
      <c r="G585" s="253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85"/>
      <c r="B586" s="251"/>
      <c r="C586" s="251"/>
      <c r="D586" s="251"/>
      <c r="E586" s="252"/>
      <c r="F586" s="253"/>
      <c r="G586" s="253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85"/>
      <c r="B587" s="251"/>
      <c r="C587" s="251"/>
      <c r="D587" s="251"/>
      <c r="E587" s="252"/>
      <c r="F587" s="253"/>
      <c r="G587" s="253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85"/>
      <c r="B588" s="251"/>
      <c r="C588" s="251"/>
      <c r="D588" s="251"/>
      <c r="E588" s="252"/>
      <c r="F588" s="253"/>
      <c r="G588" s="253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85"/>
      <c r="B589" s="251"/>
      <c r="C589" s="251"/>
      <c r="D589" s="251"/>
      <c r="E589" s="252"/>
      <c r="F589" s="253"/>
      <c r="G589" s="253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85"/>
      <c r="B590" s="251"/>
      <c r="C590" s="251"/>
      <c r="D590" s="251"/>
      <c r="E590" s="252"/>
      <c r="F590" s="253"/>
      <c r="G590" s="253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85"/>
      <c r="B591" s="251"/>
      <c r="C591" s="251"/>
      <c r="D591" s="251"/>
      <c r="E591" s="252"/>
      <c r="F591" s="253"/>
      <c r="G591" s="253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85"/>
      <c r="B592" s="251"/>
      <c r="C592" s="251"/>
      <c r="D592" s="251"/>
      <c r="E592" s="252"/>
      <c r="F592" s="253"/>
      <c r="G592" s="253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85"/>
      <c r="B593" s="251"/>
      <c r="C593" s="251"/>
      <c r="D593" s="251"/>
      <c r="E593" s="252"/>
      <c r="F593" s="253"/>
      <c r="G593" s="253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85"/>
      <c r="B594" s="251"/>
      <c r="C594" s="251"/>
      <c r="D594" s="251"/>
      <c r="E594" s="252"/>
      <c r="F594" s="253"/>
      <c r="G594" s="253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85"/>
      <c r="B595" s="251"/>
      <c r="C595" s="251"/>
      <c r="D595" s="251"/>
      <c r="E595" s="252"/>
      <c r="F595" s="253"/>
      <c r="G595" s="253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85"/>
      <c r="B596" s="251"/>
      <c r="C596" s="251"/>
      <c r="D596" s="251"/>
      <c r="E596" s="252"/>
      <c r="F596" s="253"/>
      <c r="G596" s="253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85"/>
      <c r="B597" s="251"/>
      <c r="C597" s="251"/>
      <c r="D597" s="251"/>
      <c r="E597" s="252"/>
      <c r="F597" s="253"/>
      <c r="G597" s="253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85"/>
      <c r="B598" s="251"/>
      <c r="C598" s="251"/>
      <c r="D598" s="251"/>
      <c r="E598" s="252"/>
      <c r="F598" s="253"/>
      <c r="G598" s="253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85"/>
      <c r="B599" s="251"/>
      <c r="C599" s="251"/>
      <c r="D599" s="251"/>
      <c r="E599" s="252"/>
      <c r="F599" s="253"/>
      <c r="G599" s="253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85"/>
      <c r="B600" s="251"/>
      <c r="C600" s="251"/>
      <c r="D600" s="251"/>
      <c r="E600" s="252"/>
      <c r="F600" s="253"/>
      <c r="G600" s="253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85"/>
      <c r="B601" s="251"/>
      <c r="C601" s="251"/>
      <c r="D601" s="251"/>
      <c r="E601" s="252"/>
      <c r="F601" s="253"/>
      <c r="G601" s="253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85"/>
      <c r="B602" s="251"/>
      <c r="C602" s="251"/>
      <c r="D602" s="251"/>
      <c r="E602" s="252"/>
      <c r="F602" s="253"/>
      <c r="G602" s="253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85"/>
      <c r="B603" s="251"/>
      <c r="C603" s="251"/>
      <c r="D603" s="251"/>
      <c r="E603" s="252"/>
      <c r="F603" s="253"/>
      <c r="G603" s="253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85"/>
      <c r="B604" s="251"/>
      <c r="C604" s="251"/>
      <c r="D604" s="251"/>
      <c r="E604" s="252"/>
      <c r="F604" s="253"/>
      <c r="G604" s="253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85"/>
      <c r="B605" s="251"/>
      <c r="C605" s="251"/>
      <c r="D605" s="251"/>
      <c r="E605" s="252"/>
      <c r="F605" s="253"/>
      <c r="G605" s="253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85"/>
      <c r="B606" s="251"/>
      <c r="C606" s="251"/>
      <c r="D606" s="251"/>
      <c r="E606" s="252"/>
      <c r="F606" s="253"/>
      <c r="G606" s="253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85"/>
      <c r="B607" s="251"/>
      <c r="C607" s="251"/>
      <c r="D607" s="251"/>
      <c r="E607" s="252"/>
      <c r="F607" s="253"/>
      <c r="G607" s="253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85"/>
      <c r="B608" s="251"/>
      <c r="C608" s="251"/>
      <c r="D608" s="251"/>
      <c r="E608" s="252"/>
      <c r="F608" s="253"/>
      <c r="G608" s="253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85"/>
      <c r="B609" s="251"/>
      <c r="C609" s="251"/>
      <c r="D609" s="251"/>
      <c r="E609" s="252"/>
      <c r="F609" s="253"/>
      <c r="G609" s="253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85"/>
      <c r="B610" s="251"/>
      <c r="C610" s="251"/>
      <c r="D610" s="251"/>
      <c r="E610" s="252"/>
      <c r="F610" s="253"/>
      <c r="G610" s="253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85"/>
      <c r="B611" s="251"/>
      <c r="C611" s="251"/>
      <c r="D611" s="251"/>
      <c r="E611" s="252"/>
      <c r="F611" s="253"/>
      <c r="G611" s="253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85"/>
      <c r="B612" s="251"/>
      <c r="C612" s="251"/>
      <c r="D612" s="251"/>
      <c r="E612" s="252"/>
      <c r="F612" s="253"/>
      <c r="G612" s="253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85"/>
      <c r="B613" s="251"/>
      <c r="C613" s="251"/>
      <c r="D613" s="251"/>
      <c r="E613" s="252"/>
      <c r="F613" s="253"/>
      <c r="G613" s="253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85"/>
      <c r="B614" s="251"/>
      <c r="C614" s="251"/>
      <c r="D614" s="251"/>
      <c r="E614" s="252"/>
      <c r="F614" s="253"/>
      <c r="G614" s="253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85"/>
      <c r="B615" s="251"/>
      <c r="C615" s="251"/>
      <c r="D615" s="251"/>
      <c r="E615" s="252"/>
      <c r="F615" s="253"/>
      <c r="G615" s="253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85"/>
      <c r="B616" s="251"/>
      <c r="C616" s="251"/>
      <c r="D616" s="251"/>
      <c r="E616" s="252"/>
      <c r="F616" s="253"/>
      <c r="G616" s="253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85"/>
      <c r="B617" s="251"/>
      <c r="C617" s="251"/>
      <c r="D617" s="251"/>
      <c r="E617" s="252"/>
      <c r="F617" s="253"/>
      <c r="G617" s="253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85"/>
      <c r="B618" s="251"/>
      <c r="C618" s="251"/>
      <c r="D618" s="251"/>
      <c r="E618" s="252"/>
      <c r="F618" s="253"/>
      <c r="G618" s="253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85"/>
      <c r="B619" s="251"/>
      <c r="C619" s="251"/>
      <c r="D619" s="251"/>
      <c r="E619" s="252"/>
      <c r="F619" s="253"/>
      <c r="G619" s="253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85"/>
      <c r="B620" s="251"/>
      <c r="C620" s="251"/>
      <c r="D620" s="251"/>
      <c r="E620" s="252"/>
      <c r="F620" s="253"/>
      <c r="G620" s="253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85"/>
      <c r="B621" s="251"/>
      <c r="C621" s="251"/>
      <c r="D621" s="251"/>
      <c r="E621" s="252"/>
      <c r="F621" s="253"/>
      <c r="G621" s="253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85"/>
      <c r="B622" s="251"/>
      <c r="C622" s="251"/>
      <c r="D622" s="251"/>
      <c r="E622" s="252"/>
      <c r="F622" s="253"/>
      <c r="G622" s="253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85"/>
      <c r="B623" s="251"/>
      <c r="C623" s="251"/>
      <c r="D623" s="251"/>
      <c r="E623" s="252"/>
      <c r="F623" s="253"/>
      <c r="G623" s="253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85"/>
      <c r="B624" s="251"/>
      <c r="C624" s="251"/>
      <c r="D624" s="251"/>
      <c r="E624" s="252"/>
      <c r="F624" s="253"/>
      <c r="G624" s="253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85"/>
      <c r="B625" s="251"/>
      <c r="C625" s="251"/>
      <c r="D625" s="251"/>
      <c r="E625" s="252"/>
      <c r="F625" s="253"/>
      <c r="G625" s="253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85"/>
      <c r="B626" s="251"/>
      <c r="C626" s="251"/>
      <c r="D626" s="251"/>
      <c r="E626" s="252"/>
      <c r="F626" s="253"/>
      <c r="G626" s="253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85"/>
      <c r="B627" s="251"/>
      <c r="C627" s="251"/>
      <c r="D627" s="251"/>
      <c r="E627" s="252"/>
      <c r="F627" s="253"/>
      <c r="G627" s="253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85"/>
      <c r="B628" s="251"/>
      <c r="C628" s="251"/>
      <c r="D628" s="251"/>
      <c r="E628" s="252"/>
      <c r="F628" s="253"/>
      <c r="G628" s="253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85"/>
      <c r="B629" s="251"/>
      <c r="C629" s="251"/>
      <c r="D629" s="251"/>
      <c r="E629" s="252"/>
      <c r="F629" s="253"/>
      <c r="G629" s="253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85"/>
      <c r="B630" s="251"/>
      <c r="C630" s="251"/>
      <c r="D630" s="251"/>
      <c r="E630" s="252"/>
      <c r="F630" s="253"/>
      <c r="G630" s="253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85"/>
      <c r="B631" s="251"/>
      <c r="C631" s="251"/>
      <c r="D631" s="251"/>
      <c r="E631" s="252"/>
      <c r="F631" s="253"/>
      <c r="G631" s="253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85"/>
      <c r="B632" s="251"/>
      <c r="C632" s="251"/>
      <c r="D632" s="251"/>
      <c r="E632" s="252"/>
      <c r="F632" s="253"/>
      <c r="G632" s="253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85"/>
      <c r="B633" s="251"/>
      <c r="C633" s="251"/>
      <c r="D633" s="251"/>
      <c r="E633" s="252"/>
      <c r="F633" s="253"/>
      <c r="G633" s="253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85"/>
      <c r="B634" s="251"/>
      <c r="C634" s="251"/>
      <c r="D634" s="251"/>
      <c r="E634" s="252"/>
      <c r="F634" s="253"/>
      <c r="G634" s="253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85"/>
      <c r="B635" s="251"/>
      <c r="C635" s="251"/>
      <c r="D635" s="251"/>
      <c r="E635" s="252"/>
      <c r="F635" s="253"/>
      <c r="G635" s="253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85"/>
      <c r="B636" s="251"/>
      <c r="C636" s="251"/>
      <c r="D636" s="251"/>
      <c r="E636" s="252"/>
      <c r="F636" s="253"/>
      <c r="G636" s="253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85"/>
      <c r="B637" s="251"/>
      <c r="C637" s="251"/>
      <c r="D637" s="251"/>
      <c r="E637" s="252"/>
      <c r="F637" s="253"/>
      <c r="G637" s="253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85"/>
      <c r="B638" s="251"/>
      <c r="C638" s="251"/>
      <c r="D638" s="251"/>
      <c r="E638" s="252"/>
      <c r="F638" s="253"/>
      <c r="G638" s="253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85"/>
      <c r="B639" s="251"/>
      <c r="C639" s="251"/>
      <c r="D639" s="251"/>
      <c r="E639" s="252"/>
      <c r="F639" s="253"/>
      <c r="G639" s="253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85"/>
      <c r="B640" s="251"/>
      <c r="C640" s="251"/>
      <c r="D640" s="251"/>
      <c r="E640" s="252"/>
      <c r="F640" s="253"/>
      <c r="G640" s="253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85"/>
      <c r="B641" s="251"/>
      <c r="C641" s="251"/>
      <c r="D641" s="251"/>
      <c r="E641" s="252"/>
      <c r="F641" s="253"/>
      <c r="G641" s="253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85"/>
      <c r="B642" s="251"/>
      <c r="C642" s="251"/>
      <c r="D642" s="251"/>
      <c r="E642" s="252"/>
      <c r="F642" s="253"/>
      <c r="G642" s="253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85"/>
      <c r="B643" s="251"/>
      <c r="C643" s="251"/>
      <c r="D643" s="251"/>
      <c r="E643" s="252"/>
      <c r="F643" s="253"/>
      <c r="G643" s="253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85"/>
      <c r="B644" s="251"/>
      <c r="C644" s="251"/>
      <c r="D644" s="251"/>
      <c r="E644" s="252"/>
      <c r="F644" s="253"/>
      <c r="G644" s="253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85"/>
      <c r="B645" s="251"/>
      <c r="C645" s="251"/>
      <c r="D645" s="251"/>
      <c r="E645" s="252"/>
      <c r="F645" s="253"/>
      <c r="G645" s="253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85"/>
      <c r="B646" s="251"/>
      <c r="C646" s="251"/>
      <c r="D646" s="251"/>
      <c r="E646" s="252"/>
      <c r="F646" s="253"/>
      <c r="G646" s="253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85"/>
      <c r="B647" s="251"/>
      <c r="C647" s="251"/>
      <c r="D647" s="251"/>
      <c r="E647" s="252"/>
      <c r="F647" s="253"/>
      <c r="G647" s="253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85"/>
      <c r="B648" s="251"/>
      <c r="C648" s="251"/>
      <c r="D648" s="251"/>
      <c r="E648" s="252"/>
      <c r="F648" s="253"/>
      <c r="G648" s="253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85"/>
      <c r="B649" s="251"/>
      <c r="C649" s="251"/>
      <c r="D649" s="251"/>
      <c r="E649" s="252"/>
      <c r="F649" s="253"/>
      <c r="G649" s="253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85"/>
      <c r="B650" s="251"/>
      <c r="C650" s="251"/>
      <c r="D650" s="251"/>
      <c r="E650" s="252"/>
      <c r="F650" s="253"/>
      <c r="G650" s="253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85"/>
      <c r="B651" s="251"/>
      <c r="C651" s="251"/>
      <c r="D651" s="251"/>
      <c r="E651" s="252"/>
      <c r="F651" s="253"/>
      <c r="G651" s="253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85"/>
      <c r="B652" s="251"/>
      <c r="C652" s="251"/>
      <c r="D652" s="251"/>
      <c r="E652" s="252"/>
      <c r="F652" s="253"/>
      <c r="G652" s="253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85"/>
      <c r="B653" s="251"/>
      <c r="C653" s="251"/>
      <c r="D653" s="251"/>
      <c r="E653" s="252"/>
      <c r="F653" s="253"/>
      <c r="G653" s="253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85"/>
      <c r="B654" s="251"/>
      <c r="C654" s="251"/>
      <c r="D654" s="251"/>
      <c r="E654" s="252"/>
      <c r="F654" s="253"/>
      <c r="G654" s="253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85"/>
      <c r="B655" s="251"/>
      <c r="C655" s="251"/>
      <c r="D655" s="251"/>
      <c r="E655" s="252"/>
      <c r="F655" s="253"/>
      <c r="G655" s="253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85"/>
      <c r="B656" s="251"/>
      <c r="C656" s="251"/>
      <c r="D656" s="251"/>
      <c r="E656" s="252"/>
      <c r="F656" s="253"/>
      <c r="G656" s="253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85"/>
      <c r="B657" s="251"/>
      <c r="C657" s="251"/>
      <c r="D657" s="251"/>
      <c r="E657" s="252"/>
      <c r="F657" s="253"/>
      <c r="G657" s="253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85"/>
      <c r="B658" s="251"/>
      <c r="C658" s="251"/>
      <c r="D658" s="251"/>
      <c r="E658" s="252"/>
      <c r="F658" s="253"/>
      <c r="G658" s="253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85"/>
      <c r="B659" s="251"/>
      <c r="C659" s="251"/>
      <c r="D659" s="251"/>
      <c r="E659" s="252"/>
      <c r="F659" s="253"/>
      <c r="G659" s="253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85"/>
      <c r="B660" s="251"/>
      <c r="C660" s="251"/>
      <c r="D660" s="251"/>
      <c r="E660" s="252"/>
      <c r="F660" s="253"/>
      <c r="G660" s="253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85"/>
      <c r="B661" s="251"/>
      <c r="C661" s="251"/>
      <c r="D661" s="251"/>
      <c r="E661" s="252"/>
      <c r="F661" s="253"/>
      <c r="G661" s="253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85"/>
      <c r="B662" s="251"/>
      <c r="C662" s="251"/>
      <c r="D662" s="251"/>
      <c r="E662" s="252"/>
      <c r="F662" s="253"/>
      <c r="G662" s="253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85"/>
      <c r="B663" s="251"/>
      <c r="C663" s="251"/>
      <c r="D663" s="251"/>
      <c r="E663" s="252"/>
      <c r="F663" s="253"/>
      <c r="G663" s="253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85"/>
      <c r="B664" s="251"/>
      <c r="C664" s="251"/>
      <c r="D664" s="251"/>
      <c r="E664" s="252"/>
      <c r="F664" s="253"/>
      <c r="G664" s="253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85"/>
      <c r="B665" s="251"/>
      <c r="C665" s="251"/>
      <c r="D665" s="251"/>
      <c r="E665" s="252"/>
      <c r="F665" s="253"/>
      <c r="G665" s="253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85"/>
      <c r="B666" s="251"/>
      <c r="C666" s="251"/>
      <c r="D666" s="251"/>
      <c r="E666" s="252"/>
      <c r="F666" s="253"/>
      <c r="G666" s="253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85"/>
      <c r="B667" s="251"/>
      <c r="C667" s="251"/>
      <c r="D667" s="251"/>
      <c r="E667" s="252"/>
      <c r="F667" s="253"/>
      <c r="G667" s="253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85"/>
      <c r="B668" s="251"/>
      <c r="C668" s="251"/>
      <c r="D668" s="251"/>
      <c r="E668" s="252"/>
      <c r="F668" s="253"/>
      <c r="G668" s="253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85"/>
      <c r="B669" s="251"/>
      <c r="C669" s="251"/>
      <c r="D669" s="251"/>
      <c r="E669" s="252"/>
      <c r="F669" s="253"/>
      <c r="G669" s="253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85"/>
      <c r="B670" s="251"/>
      <c r="C670" s="251"/>
      <c r="D670" s="251"/>
      <c r="E670" s="252"/>
      <c r="F670" s="253"/>
      <c r="G670" s="253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85"/>
      <c r="B671" s="251"/>
      <c r="C671" s="251"/>
      <c r="D671" s="251"/>
      <c r="E671" s="252"/>
      <c r="F671" s="253"/>
      <c r="G671" s="253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85"/>
      <c r="B672" s="251"/>
      <c r="C672" s="251"/>
      <c r="D672" s="251"/>
      <c r="E672" s="252"/>
      <c r="F672" s="253"/>
      <c r="G672" s="253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85"/>
      <c r="B673" s="251"/>
      <c r="C673" s="251"/>
      <c r="D673" s="251"/>
      <c r="E673" s="252"/>
      <c r="F673" s="253"/>
      <c r="G673" s="253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85"/>
      <c r="B674" s="251"/>
      <c r="C674" s="251"/>
      <c r="D674" s="251"/>
      <c r="E674" s="252"/>
      <c r="F674" s="253"/>
      <c r="G674" s="253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85"/>
      <c r="B675" s="251"/>
      <c r="C675" s="251"/>
      <c r="D675" s="251"/>
      <c r="E675" s="252"/>
      <c r="F675" s="253"/>
      <c r="G675" s="253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85"/>
      <c r="B676" s="251"/>
      <c r="C676" s="251"/>
      <c r="D676" s="251"/>
      <c r="E676" s="252"/>
      <c r="F676" s="253"/>
      <c r="G676" s="253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85"/>
      <c r="B677" s="251"/>
      <c r="C677" s="251"/>
      <c r="D677" s="251"/>
      <c r="E677" s="252"/>
      <c r="F677" s="253"/>
      <c r="G677" s="253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85"/>
      <c r="B678" s="251"/>
      <c r="C678" s="251"/>
      <c r="D678" s="251"/>
      <c r="E678" s="252"/>
      <c r="F678" s="253"/>
      <c r="G678" s="253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85"/>
      <c r="B679" s="251"/>
      <c r="C679" s="251"/>
      <c r="D679" s="251"/>
      <c r="E679" s="252"/>
      <c r="F679" s="253"/>
      <c r="G679" s="253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85"/>
      <c r="B680" s="251"/>
      <c r="C680" s="251"/>
      <c r="D680" s="251"/>
      <c r="E680" s="252"/>
      <c r="F680" s="253"/>
      <c r="G680" s="253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85"/>
      <c r="B681" s="251"/>
      <c r="C681" s="251"/>
      <c r="D681" s="251"/>
      <c r="E681" s="252"/>
      <c r="F681" s="253"/>
      <c r="G681" s="253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85"/>
      <c r="B682" s="251"/>
      <c r="C682" s="251"/>
      <c r="D682" s="251"/>
      <c r="E682" s="252"/>
      <c r="F682" s="253"/>
      <c r="G682" s="253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85"/>
      <c r="B683" s="251"/>
      <c r="C683" s="251"/>
      <c r="D683" s="251"/>
      <c r="E683" s="252"/>
      <c r="F683" s="253"/>
      <c r="G683" s="253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85"/>
      <c r="B684" s="251"/>
      <c r="C684" s="251"/>
      <c r="D684" s="251"/>
      <c r="E684" s="252"/>
      <c r="F684" s="253"/>
      <c r="G684" s="253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85"/>
      <c r="B685" s="251"/>
      <c r="C685" s="251"/>
      <c r="D685" s="251"/>
      <c r="E685" s="252"/>
      <c r="F685" s="253"/>
      <c r="G685" s="253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85"/>
      <c r="B686" s="251"/>
      <c r="C686" s="251"/>
      <c r="D686" s="251"/>
      <c r="E686" s="252"/>
      <c r="F686" s="253"/>
      <c r="G686" s="253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85"/>
      <c r="B687" s="251"/>
      <c r="C687" s="251"/>
      <c r="D687" s="251"/>
      <c r="E687" s="252"/>
      <c r="F687" s="253"/>
      <c r="G687" s="253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85"/>
      <c r="B688" s="251"/>
      <c r="C688" s="251"/>
      <c r="D688" s="251"/>
      <c r="E688" s="252"/>
      <c r="F688" s="253"/>
      <c r="G688" s="253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85"/>
      <c r="B689" s="251"/>
      <c r="C689" s="251"/>
      <c r="D689" s="251"/>
      <c r="E689" s="252"/>
      <c r="F689" s="253"/>
      <c r="G689" s="253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85"/>
      <c r="B690" s="251"/>
      <c r="C690" s="251"/>
      <c r="D690" s="251"/>
      <c r="E690" s="252"/>
      <c r="F690" s="253"/>
      <c r="G690" s="253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85"/>
      <c r="B691" s="251"/>
      <c r="C691" s="251"/>
      <c r="D691" s="251"/>
      <c r="E691" s="252"/>
      <c r="F691" s="253"/>
      <c r="G691" s="253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85"/>
      <c r="B692" s="251"/>
      <c r="C692" s="251"/>
      <c r="D692" s="251"/>
      <c r="E692" s="252"/>
      <c r="F692" s="253"/>
      <c r="G692" s="253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85"/>
      <c r="B693" s="251"/>
      <c r="C693" s="251"/>
      <c r="D693" s="251"/>
      <c r="E693" s="252"/>
      <c r="F693" s="253"/>
      <c r="G693" s="253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85"/>
      <c r="B694" s="251"/>
      <c r="C694" s="251"/>
      <c r="D694" s="251"/>
      <c r="E694" s="252"/>
      <c r="F694" s="253"/>
      <c r="G694" s="253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85"/>
      <c r="B695" s="251"/>
      <c r="C695" s="251"/>
      <c r="D695" s="251"/>
      <c r="E695" s="252"/>
      <c r="F695" s="253"/>
      <c r="G695" s="253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85"/>
      <c r="B696" s="251"/>
      <c r="C696" s="251"/>
      <c r="D696" s="251"/>
      <c r="E696" s="252"/>
      <c r="F696" s="253"/>
      <c r="G696" s="253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85"/>
      <c r="B697" s="251"/>
      <c r="C697" s="251"/>
      <c r="D697" s="251"/>
      <c r="E697" s="252"/>
      <c r="F697" s="253"/>
      <c r="G697" s="253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85"/>
      <c r="B698" s="251"/>
      <c r="C698" s="251"/>
      <c r="D698" s="251"/>
      <c r="E698" s="252"/>
      <c r="F698" s="253"/>
      <c r="G698" s="253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85"/>
      <c r="B699" s="251"/>
      <c r="C699" s="251"/>
      <c r="D699" s="251"/>
      <c r="E699" s="252"/>
      <c r="F699" s="253"/>
      <c r="G699" s="253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85"/>
      <c r="B700" s="251"/>
      <c r="C700" s="251"/>
      <c r="D700" s="251"/>
      <c r="E700" s="252"/>
      <c r="F700" s="253"/>
      <c r="G700" s="253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85"/>
      <c r="B701" s="251"/>
      <c r="C701" s="251"/>
      <c r="D701" s="251"/>
      <c r="E701" s="252"/>
      <c r="F701" s="253"/>
      <c r="G701" s="253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85"/>
      <c r="B702" s="251"/>
      <c r="C702" s="251"/>
      <c r="D702" s="251"/>
      <c r="E702" s="252"/>
      <c r="F702" s="253"/>
      <c r="G702" s="253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85"/>
      <c r="B703" s="251"/>
      <c r="C703" s="251"/>
      <c r="D703" s="251"/>
      <c r="E703" s="252"/>
      <c r="F703" s="253"/>
      <c r="G703" s="253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85"/>
      <c r="B704" s="251"/>
      <c r="C704" s="251"/>
      <c r="D704" s="251"/>
      <c r="E704" s="252"/>
      <c r="F704" s="253"/>
      <c r="G704" s="253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85"/>
      <c r="B705" s="251"/>
      <c r="C705" s="251"/>
      <c r="D705" s="251"/>
      <c r="E705" s="252"/>
      <c r="F705" s="253"/>
      <c r="G705" s="253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85"/>
      <c r="B706" s="251"/>
      <c r="C706" s="251"/>
      <c r="D706" s="251"/>
      <c r="E706" s="252"/>
      <c r="F706" s="253"/>
      <c r="G706" s="253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85"/>
      <c r="B707" s="251"/>
      <c r="C707" s="251"/>
      <c r="D707" s="251"/>
      <c r="E707" s="252"/>
      <c r="F707" s="253"/>
      <c r="G707" s="253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85"/>
      <c r="B708" s="251"/>
      <c r="C708" s="251"/>
      <c r="D708" s="251"/>
      <c r="E708" s="252"/>
      <c r="F708" s="253"/>
      <c r="G708" s="253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85"/>
      <c r="B709" s="251"/>
      <c r="C709" s="251"/>
      <c r="D709" s="251"/>
      <c r="E709" s="252"/>
      <c r="F709" s="253"/>
      <c r="G709" s="253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85"/>
      <c r="B710" s="251"/>
      <c r="C710" s="251"/>
      <c r="D710" s="251"/>
      <c r="E710" s="252"/>
      <c r="F710" s="253"/>
      <c r="G710" s="253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85"/>
      <c r="B711" s="251"/>
      <c r="C711" s="251"/>
      <c r="D711" s="251"/>
      <c r="E711" s="252"/>
      <c r="F711" s="253"/>
      <c r="G711" s="253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85"/>
      <c r="B712" s="251"/>
      <c r="C712" s="251"/>
      <c r="D712" s="251"/>
      <c r="E712" s="252"/>
      <c r="F712" s="253"/>
      <c r="G712" s="253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85"/>
      <c r="B713" s="251"/>
      <c r="C713" s="251"/>
      <c r="D713" s="251"/>
      <c r="E713" s="252"/>
      <c r="F713" s="253"/>
      <c r="G713" s="253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85"/>
      <c r="B714" s="251"/>
      <c r="C714" s="251"/>
      <c r="D714" s="251"/>
      <c r="E714" s="252"/>
      <c r="F714" s="253"/>
      <c r="G714" s="253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85"/>
      <c r="B715" s="251"/>
      <c r="C715" s="251"/>
      <c r="D715" s="251"/>
      <c r="E715" s="252"/>
      <c r="F715" s="253"/>
      <c r="G715" s="253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85"/>
      <c r="B716" s="251"/>
      <c r="C716" s="251"/>
      <c r="D716" s="251"/>
      <c r="E716" s="252"/>
      <c r="F716" s="253"/>
      <c r="G716" s="253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85"/>
      <c r="B717" s="251"/>
      <c r="C717" s="251"/>
      <c r="D717" s="251"/>
      <c r="E717" s="252"/>
      <c r="F717" s="253"/>
      <c r="G717" s="253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85"/>
      <c r="B718" s="251"/>
      <c r="C718" s="251"/>
      <c r="D718" s="251"/>
      <c r="E718" s="252"/>
      <c r="F718" s="253"/>
      <c r="G718" s="253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85"/>
      <c r="B719" s="251"/>
      <c r="C719" s="251"/>
      <c r="D719" s="251"/>
      <c r="E719" s="252"/>
      <c r="F719" s="253"/>
      <c r="G719" s="253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85"/>
      <c r="B720" s="251"/>
      <c r="C720" s="251"/>
      <c r="D720" s="251"/>
      <c r="E720" s="252"/>
      <c r="F720" s="253"/>
      <c r="G720" s="253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85"/>
      <c r="B721" s="251"/>
      <c r="C721" s="251"/>
      <c r="D721" s="251"/>
      <c r="E721" s="252"/>
      <c r="F721" s="253"/>
      <c r="G721" s="253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85"/>
      <c r="B722" s="251"/>
      <c r="C722" s="251"/>
      <c r="D722" s="251"/>
      <c r="E722" s="252"/>
      <c r="F722" s="253"/>
      <c r="G722" s="253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85"/>
      <c r="B723" s="251"/>
      <c r="C723" s="251"/>
      <c r="D723" s="251"/>
      <c r="E723" s="252"/>
      <c r="F723" s="253"/>
      <c r="G723" s="253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85"/>
      <c r="B724" s="251"/>
      <c r="C724" s="251"/>
      <c r="D724" s="251"/>
      <c r="E724" s="252"/>
      <c r="F724" s="253"/>
      <c r="G724" s="253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85"/>
      <c r="B725" s="251"/>
      <c r="C725" s="251"/>
      <c r="D725" s="251"/>
      <c r="E725" s="252"/>
      <c r="F725" s="253"/>
      <c r="G725" s="253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85"/>
      <c r="B726" s="251"/>
      <c r="C726" s="251"/>
      <c r="D726" s="251"/>
      <c r="E726" s="252"/>
      <c r="F726" s="253"/>
      <c r="G726" s="253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85"/>
      <c r="B727" s="251"/>
      <c r="C727" s="251"/>
      <c r="D727" s="251"/>
      <c r="E727" s="252"/>
      <c r="F727" s="253"/>
      <c r="G727" s="253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85"/>
      <c r="B728" s="251"/>
      <c r="C728" s="251"/>
      <c r="D728" s="251"/>
      <c r="E728" s="252"/>
      <c r="F728" s="253"/>
      <c r="G728" s="253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85"/>
      <c r="B729" s="251"/>
      <c r="C729" s="251"/>
      <c r="D729" s="251"/>
      <c r="E729" s="252"/>
      <c r="F729" s="253"/>
      <c r="G729" s="253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85"/>
      <c r="B730" s="251"/>
      <c r="C730" s="251"/>
      <c r="D730" s="251"/>
      <c r="E730" s="252"/>
      <c r="F730" s="253"/>
      <c r="G730" s="253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85"/>
      <c r="B731" s="251"/>
      <c r="C731" s="251"/>
      <c r="D731" s="251"/>
      <c r="E731" s="252"/>
      <c r="F731" s="253"/>
      <c r="G731" s="253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85"/>
      <c r="B732" s="251"/>
      <c r="C732" s="251"/>
      <c r="D732" s="251"/>
      <c r="E732" s="252"/>
      <c r="F732" s="253"/>
      <c r="G732" s="253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85"/>
      <c r="B733" s="251"/>
      <c r="C733" s="251"/>
      <c r="D733" s="251"/>
      <c r="E733" s="252"/>
      <c r="F733" s="253"/>
      <c r="G733" s="253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85"/>
      <c r="B734" s="251"/>
      <c r="C734" s="251"/>
      <c r="D734" s="251"/>
      <c r="E734" s="252"/>
      <c r="F734" s="253"/>
      <c r="G734" s="253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85"/>
      <c r="B735" s="251"/>
      <c r="C735" s="251"/>
      <c r="D735" s="251"/>
      <c r="E735" s="252"/>
      <c r="F735" s="253"/>
      <c r="G735" s="253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85"/>
      <c r="B736" s="251"/>
      <c r="C736" s="251"/>
      <c r="D736" s="251"/>
      <c r="E736" s="252"/>
      <c r="F736" s="253"/>
      <c r="G736" s="253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85"/>
      <c r="B737" s="251"/>
      <c r="C737" s="251"/>
      <c r="D737" s="251"/>
      <c r="E737" s="252"/>
      <c r="F737" s="253"/>
      <c r="G737" s="253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85"/>
      <c r="B738" s="251"/>
      <c r="C738" s="251"/>
      <c r="D738" s="251"/>
      <c r="E738" s="252"/>
      <c r="F738" s="253"/>
      <c r="G738" s="253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85"/>
      <c r="B739" s="251"/>
      <c r="C739" s="251"/>
      <c r="D739" s="251"/>
      <c r="E739" s="252"/>
      <c r="F739" s="253"/>
      <c r="G739" s="253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85"/>
      <c r="B740" s="251"/>
      <c r="C740" s="251"/>
      <c r="D740" s="251"/>
      <c r="E740" s="252"/>
      <c r="F740" s="253"/>
      <c r="G740" s="253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85"/>
      <c r="B741" s="251"/>
      <c r="C741" s="251"/>
      <c r="D741" s="251"/>
      <c r="E741" s="252"/>
      <c r="F741" s="253"/>
      <c r="G741" s="253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85"/>
      <c r="B742" s="251"/>
      <c r="C742" s="251"/>
      <c r="D742" s="251"/>
      <c r="E742" s="252"/>
      <c r="F742" s="253"/>
      <c r="G742" s="253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85"/>
      <c r="B743" s="251"/>
      <c r="C743" s="251"/>
      <c r="D743" s="251"/>
      <c r="E743" s="252"/>
      <c r="F743" s="253"/>
      <c r="G743" s="253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85"/>
      <c r="B744" s="251"/>
      <c r="C744" s="251"/>
      <c r="D744" s="251"/>
      <c r="E744" s="252"/>
      <c r="F744" s="253"/>
      <c r="G744" s="253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85"/>
      <c r="B745" s="251"/>
      <c r="C745" s="251"/>
      <c r="D745" s="251"/>
      <c r="E745" s="252"/>
      <c r="F745" s="253"/>
      <c r="G745" s="253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85"/>
      <c r="B746" s="251"/>
      <c r="C746" s="251"/>
      <c r="D746" s="251"/>
      <c r="E746" s="252"/>
      <c r="F746" s="253"/>
      <c r="G746" s="253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85"/>
      <c r="B747" s="251"/>
      <c r="C747" s="251"/>
      <c r="D747" s="251"/>
      <c r="E747" s="252"/>
      <c r="F747" s="253"/>
      <c r="G747" s="253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85"/>
      <c r="B748" s="251"/>
      <c r="C748" s="251"/>
      <c r="D748" s="251"/>
      <c r="E748" s="252"/>
      <c r="F748" s="253"/>
      <c r="G748" s="253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85"/>
      <c r="B749" s="251"/>
      <c r="C749" s="251"/>
      <c r="D749" s="251"/>
      <c r="E749" s="252"/>
      <c r="F749" s="253"/>
      <c r="G749" s="253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85"/>
      <c r="B750" s="251"/>
      <c r="C750" s="251"/>
      <c r="D750" s="251"/>
      <c r="E750" s="252"/>
      <c r="F750" s="253"/>
      <c r="G750" s="253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85"/>
      <c r="B751" s="251"/>
      <c r="C751" s="251"/>
      <c r="D751" s="251"/>
      <c r="E751" s="252"/>
      <c r="F751" s="253"/>
      <c r="G751" s="253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85"/>
      <c r="B752" s="251"/>
      <c r="C752" s="251"/>
      <c r="D752" s="251"/>
      <c r="E752" s="252"/>
      <c r="F752" s="253"/>
      <c r="G752" s="253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85"/>
      <c r="B753" s="251"/>
      <c r="C753" s="251"/>
      <c r="D753" s="251"/>
      <c r="E753" s="252"/>
      <c r="F753" s="253"/>
      <c r="G753" s="253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85"/>
      <c r="B754" s="251"/>
      <c r="C754" s="251"/>
      <c r="D754" s="251"/>
      <c r="E754" s="252"/>
      <c r="F754" s="253"/>
      <c r="G754" s="253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85"/>
      <c r="B755" s="251"/>
      <c r="C755" s="251"/>
      <c r="D755" s="251"/>
      <c r="E755" s="252"/>
      <c r="F755" s="253"/>
      <c r="G755" s="253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85"/>
      <c r="B756" s="251"/>
      <c r="C756" s="251"/>
      <c r="D756" s="251"/>
      <c r="E756" s="252"/>
      <c r="F756" s="253"/>
      <c r="G756" s="253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85"/>
      <c r="B757" s="251"/>
      <c r="C757" s="251"/>
      <c r="D757" s="251"/>
      <c r="E757" s="252"/>
      <c r="F757" s="253"/>
      <c r="G757" s="253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85"/>
      <c r="B758" s="251"/>
      <c r="C758" s="251"/>
      <c r="D758" s="251"/>
      <c r="E758" s="252"/>
      <c r="F758" s="253"/>
      <c r="G758" s="253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85"/>
      <c r="B759" s="251"/>
      <c r="C759" s="251"/>
      <c r="D759" s="251"/>
      <c r="E759" s="252"/>
      <c r="F759" s="253"/>
      <c r="G759" s="253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85"/>
      <c r="B760" s="251"/>
      <c r="C760" s="251"/>
      <c r="D760" s="251"/>
      <c r="E760" s="252"/>
      <c r="F760" s="253"/>
      <c r="G760" s="253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85"/>
      <c r="B761" s="251"/>
      <c r="C761" s="251"/>
      <c r="D761" s="251"/>
      <c r="E761" s="252"/>
      <c r="F761" s="253"/>
      <c r="G761" s="253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85"/>
      <c r="B762" s="251"/>
      <c r="C762" s="251"/>
      <c r="D762" s="251"/>
      <c r="E762" s="252"/>
      <c r="F762" s="253"/>
      <c r="G762" s="253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85"/>
      <c r="B763" s="251"/>
      <c r="C763" s="251"/>
      <c r="D763" s="251"/>
      <c r="E763" s="252"/>
      <c r="F763" s="253"/>
      <c r="G763" s="253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85"/>
      <c r="B764" s="251"/>
      <c r="C764" s="251"/>
      <c r="D764" s="251"/>
      <c r="E764" s="252"/>
      <c r="F764" s="253"/>
      <c r="G764" s="253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85"/>
      <c r="B765" s="251"/>
      <c r="C765" s="251"/>
      <c r="D765" s="251"/>
      <c r="E765" s="252"/>
      <c r="F765" s="253"/>
      <c r="G765" s="253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85"/>
      <c r="B766" s="251"/>
      <c r="C766" s="251"/>
      <c r="D766" s="251"/>
      <c r="E766" s="252"/>
      <c r="F766" s="253"/>
      <c r="G766" s="253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85"/>
      <c r="B767" s="251"/>
      <c r="C767" s="251"/>
      <c r="D767" s="251"/>
      <c r="E767" s="252"/>
      <c r="F767" s="253"/>
      <c r="G767" s="253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85"/>
      <c r="B768" s="251"/>
      <c r="C768" s="251"/>
      <c r="D768" s="251"/>
      <c r="E768" s="252"/>
      <c r="F768" s="253"/>
      <c r="G768" s="253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85"/>
      <c r="B769" s="251"/>
      <c r="C769" s="251"/>
      <c r="D769" s="251"/>
      <c r="E769" s="252"/>
      <c r="F769" s="253"/>
      <c r="G769" s="253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85"/>
      <c r="B770" s="251"/>
      <c r="C770" s="251"/>
      <c r="D770" s="251"/>
      <c r="E770" s="252"/>
      <c r="F770" s="253"/>
      <c r="G770" s="253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85"/>
      <c r="B771" s="251"/>
      <c r="C771" s="251"/>
      <c r="D771" s="251"/>
      <c r="E771" s="252"/>
      <c r="F771" s="253"/>
      <c r="G771" s="253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85"/>
      <c r="B772" s="251"/>
      <c r="C772" s="251"/>
      <c r="D772" s="251"/>
      <c r="E772" s="252"/>
      <c r="F772" s="253"/>
      <c r="G772" s="253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85"/>
      <c r="B773" s="251"/>
      <c r="C773" s="251"/>
      <c r="D773" s="251"/>
      <c r="E773" s="252"/>
      <c r="F773" s="253"/>
      <c r="G773" s="253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85"/>
      <c r="B774" s="251"/>
      <c r="C774" s="251"/>
      <c r="D774" s="251"/>
      <c r="E774" s="252"/>
      <c r="F774" s="253"/>
      <c r="G774" s="253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85"/>
      <c r="B775" s="251"/>
      <c r="C775" s="251"/>
      <c r="D775" s="251"/>
      <c r="E775" s="252"/>
      <c r="F775" s="253"/>
      <c r="G775" s="253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85"/>
      <c r="B776" s="251"/>
      <c r="C776" s="251"/>
      <c r="D776" s="251"/>
      <c r="E776" s="252"/>
      <c r="F776" s="253"/>
      <c r="G776" s="253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85"/>
      <c r="B777" s="251"/>
      <c r="C777" s="251"/>
      <c r="D777" s="251"/>
      <c r="E777" s="252"/>
      <c r="F777" s="253"/>
      <c r="G777" s="253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85"/>
      <c r="B778" s="251"/>
      <c r="C778" s="251"/>
      <c r="D778" s="251"/>
      <c r="E778" s="252"/>
      <c r="F778" s="253"/>
      <c r="G778" s="253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85"/>
      <c r="B779" s="251"/>
      <c r="C779" s="251"/>
      <c r="D779" s="251"/>
      <c r="E779" s="252"/>
      <c r="F779" s="253"/>
      <c r="G779" s="253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85"/>
      <c r="B780" s="251"/>
      <c r="C780" s="251"/>
      <c r="D780" s="251"/>
      <c r="E780" s="252"/>
      <c r="F780" s="253"/>
      <c r="G780" s="253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85"/>
      <c r="B781" s="251"/>
      <c r="C781" s="251"/>
      <c r="D781" s="251"/>
      <c r="E781" s="252"/>
      <c r="F781" s="253"/>
      <c r="G781" s="253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85"/>
      <c r="B782" s="251"/>
      <c r="C782" s="251"/>
      <c r="D782" s="251"/>
      <c r="E782" s="252"/>
      <c r="F782" s="253"/>
      <c r="G782" s="253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85"/>
      <c r="B783" s="251"/>
      <c r="C783" s="251"/>
      <c r="D783" s="251"/>
      <c r="E783" s="252"/>
      <c r="F783" s="253"/>
      <c r="G783" s="253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85"/>
      <c r="B784" s="251"/>
      <c r="C784" s="251"/>
      <c r="D784" s="251"/>
      <c r="E784" s="252"/>
      <c r="F784" s="253"/>
      <c r="G784" s="253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85"/>
      <c r="B785" s="251"/>
      <c r="C785" s="251"/>
      <c r="D785" s="251"/>
      <c r="E785" s="252"/>
      <c r="F785" s="253"/>
      <c r="G785" s="253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85"/>
      <c r="B786" s="251"/>
      <c r="C786" s="251"/>
      <c r="D786" s="251"/>
      <c r="E786" s="252"/>
      <c r="F786" s="253"/>
      <c r="G786" s="253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85"/>
      <c r="B787" s="251"/>
      <c r="C787" s="251"/>
      <c r="D787" s="251"/>
      <c r="E787" s="252"/>
      <c r="F787" s="253"/>
      <c r="G787" s="253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85"/>
      <c r="B788" s="251"/>
      <c r="C788" s="251"/>
      <c r="D788" s="251"/>
      <c r="E788" s="252"/>
      <c r="F788" s="253"/>
      <c r="G788" s="253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85"/>
      <c r="B789" s="251"/>
      <c r="C789" s="251"/>
      <c r="D789" s="251"/>
      <c r="E789" s="252"/>
      <c r="F789" s="253"/>
      <c r="G789" s="253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85"/>
      <c r="B790" s="251"/>
      <c r="C790" s="251"/>
      <c r="D790" s="251"/>
      <c r="E790" s="252"/>
      <c r="F790" s="253"/>
      <c r="G790" s="253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85"/>
      <c r="B791" s="251"/>
      <c r="C791" s="251"/>
      <c r="D791" s="251"/>
      <c r="E791" s="252"/>
      <c r="F791" s="253"/>
      <c r="G791" s="253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85"/>
      <c r="B792" s="251"/>
      <c r="C792" s="251"/>
      <c r="D792" s="251"/>
      <c r="E792" s="252"/>
      <c r="F792" s="253"/>
      <c r="G792" s="253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85"/>
      <c r="B793" s="251"/>
      <c r="C793" s="251"/>
      <c r="D793" s="251"/>
      <c r="E793" s="252"/>
      <c r="F793" s="253"/>
      <c r="G793" s="253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85"/>
      <c r="B794" s="251"/>
      <c r="C794" s="251"/>
      <c r="D794" s="251"/>
      <c r="E794" s="252"/>
      <c r="F794" s="253"/>
      <c r="G794" s="253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85"/>
      <c r="B795" s="251"/>
      <c r="C795" s="251"/>
      <c r="D795" s="251"/>
      <c r="E795" s="252"/>
      <c r="F795" s="253"/>
      <c r="G795" s="253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85"/>
      <c r="B796" s="251"/>
      <c r="C796" s="251"/>
      <c r="D796" s="251"/>
      <c r="E796" s="252"/>
      <c r="F796" s="253"/>
      <c r="G796" s="253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85"/>
      <c r="B797" s="251"/>
      <c r="C797" s="251"/>
      <c r="D797" s="251"/>
      <c r="E797" s="252"/>
      <c r="F797" s="253"/>
      <c r="G797" s="253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85"/>
      <c r="B798" s="251"/>
      <c r="C798" s="251"/>
      <c r="D798" s="251"/>
      <c r="E798" s="252"/>
      <c r="F798" s="253"/>
      <c r="G798" s="253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85"/>
      <c r="B799" s="251"/>
      <c r="C799" s="251"/>
      <c r="D799" s="251"/>
      <c r="E799" s="252"/>
      <c r="F799" s="253"/>
      <c r="G799" s="253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85"/>
      <c r="B800" s="251"/>
      <c r="C800" s="251"/>
      <c r="D800" s="251"/>
      <c r="E800" s="252"/>
      <c r="F800" s="253"/>
      <c r="G800" s="253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85"/>
      <c r="B801" s="251"/>
      <c r="C801" s="251"/>
      <c r="D801" s="251"/>
      <c r="E801" s="252"/>
      <c r="F801" s="253"/>
      <c r="G801" s="253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85"/>
      <c r="B802" s="251"/>
      <c r="C802" s="251"/>
      <c r="D802" s="251"/>
      <c r="E802" s="252"/>
      <c r="F802" s="253"/>
      <c r="G802" s="253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85"/>
      <c r="B803" s="251"/>
      <c r="C803" s="251"/>
      <c r="D803" s="251"/>
      <c r="E803" s="252"/>
      <c r="F803" s="253"/>
      <c r="G803" s="253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85"/>
      <c r="B804" s="251"/>
      <c r="C804" s="251"/>
      <c r="D804" s="251"/>
      <c r="E804" s="252"/>
      <c r="F804" s="253"/>
      <c r="G804" s="253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85"/>
      <c r="B805" s="251"/>
      <c r="C805" s="251"/>
      <c r="D805" s="251"/>
      <c r="E805" s="252"/>
      <c r="F805" s="253"/>
      <c r="G805" s="253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85"/>
      <c r="B806" s="251"/>
      <c r="C806" s="251"/>
      <c r="D806" s="251"/>
      <c r="E806" s="252"/>
      <c r="F806" s="253"/>
      <c r="G806" s="253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85"/>
      <c r="B807" s="251"/>
      <c r="C807" s="251"/>
      <c r="D807" s="251"/>
      <c r="E807" s="252"/>
      <c r="F807" s="253"/>
      <c r="G807" s="253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85"/>
      <c r="B808" s="251"/>
      <c r="C808" s="251"/>
      <c r="D808" s="251"/>
      <c r="E808" s="252"/>
      <c r="F808" s="253"/>
      <c r="G808" s="253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85"/>
      <c r="B809" s="251"/>
      <c r="C809" s="251"/>
      <c r="D809" s="251"/>
      <c r="E809" s="252"/>
      <c r="F809" s="253"/>
      <c r="G809" s="253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85"/>
      <c r="B810" s="251"/>
      <c r="C810" s="251"/>
      <c r="D810" s="251"/>
      <c r="E810" s="252"/>
      <c r="F810" s="253"/>
      <c r="G810" s="253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85"/>
      <c r="B811" s="251"/>
      <c r="C811" s="251"/>
      <c r="D811" s="251"/>
      <c r="E811" s="252"/>
      <c r="F811" s="253"/>
      <c r="G811" s="253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85"/>
      <c r="B812" s="251"/>
      <c r="C812" s="251"/>
      <c r="D812" s="251"/>
      <c r="E812" s="252"/>
      <c r="F812" s="253"/>
      <c r="G812" s="253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85"/>
      <c r="B813" s="251"/>
      <c r="C813" s="251"/>
      <c r="D813" s="251"/>
      <c r="E813" s="252"/>
      <c r="F813" s="253"/>
      <c r="G813" s="253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85"/>
      <c r="B814" s="251"/>
      <c r="C814" s="251"/>
      <c r="D814" s="251"/>
      <c r="E814" s="252"/>
      <c r="F814" s="253"/>
      <c r="G814" s="253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85"/>
      <c r="B815" s="251"/>
      <c r="C815" s="251"/>
      <c r="D815" s="251"/>
      <c r="E815" s="252"/>
      <c r="F815" s="253"/>
      <c r="G815" s="253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85"/>
      <c r="B816" s="251"/>
      <c r="C816" s="251"/>
      <c r="D816" s="251"/>
      <c r="E816" s="252"/>
      <c r="F816" s="253"/>
      <c r="G816" s="253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85"/>
      <c r="B817" s="251"/>
      <c r="C817" s="251"/>
      <c r="D817" s="251"/>
      <c r="E817" s="252"/>
      <c r="F817" s="253"/>
      <c r="G817" s="253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85"/>
      <c r="B818" s="251"/>
      <c r="C818" s="251"/>
      <c r="D818" s="251"/>
      <c r="E818" s="252"/>
      <c r="F818" s="253"/>
      <c r="G818" s="253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85"/>
      <c r="B819" s="251"/>
      <c r="C819" s="251"/>
      <c r="D819" s="251"/>
      <c r="E819" s="252"/>
      <c r="F819" s="253"/>
      <c r="G819" s="253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85"/>
      <c r="B820" s="251"/>
      <c r="C820" s="251"/>
      <c r="D820" s="251"/>
      <c r="E820" s="252"/>
      <c r="F820" s="253"/>
      <c r="G820" s="253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85"/>
      <c r="B821" s="251"/>
      <c r="C821" s="251"/>
      <c r="D821" s="251"/>
      <c r="E821" s="252"/>
      <c r="F821" s="253"/>
      <c r="G821" s="253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85"/>
      <c r="B822" s="251"/>
      <c r="C822" s="251"/>
      <c r="D822" s="251"/>
      <c r="E822" s="252"/>
      <c r="F822" s="253"/>
      <c r="G822" s="253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85"/>
      <c r="B823" s="251"/>
      <c r="C823" s="251"/>
      <c r="D823" s="251"/>
      <c r="E823" s="252"/>
      <c r="F823" s="253"/>
      <c r="G823" s="253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85"/>
      <c r="B824" s="251"/>
      <c r="C824" s="251"/>
      <c r="D824" s="251"/>
      <c r="E824" s="252"/>
      <c r="F824" s="253"/>
      <c r="G824" s="253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85"/>
      <c r="B825" s="251"/>
      <c r="C825" s="251"/>
      <c r="D825" s="251"/>
      <c r="E825" s="252"/>
      <c r="F825" s="253"/>
      <c r="G825" s="253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85"/>
      <c r="B826" s="251"/>
      <c r="C826" s="251"/>
      <c r="D826" s="251"/>
      <c r="E826" s="252"/>
      <c r="F826" s="253"/>
      <c r="G826" s="253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85"/>
      <c r="B827" s="251"/>
      <c r="C827" s="251"/>
      <c r="D827" s="251"/>
      <c r="E827" s="252"/>
      <c r="F827" s="253"/>
      <c r="G827" s="253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85"/>
      <c r="B828" s="251"/>
      <c r="C828" s="251"/>
      <c r="D828" s="251"/>
      <c r="E828" s="252"/>
      <c r="F828" s="253"/>
      <c r="G828" s="253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85"/>
      <c r="B829" s="251"/>
      <c r="C829" s="251"/>
      <c r="D829" s="251"/>
      <c r="E829" s="252"/>
      <c r="F829" s="253"/>
      <c r="G829" s="253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85"/>
      <c r="B830" s="251"/>
      <c r="C830" s="251"/>
      <c r="D830" s="251"/>
      <c r="E830" s="252"/>
      <c r="F830" s="253"/>
      <c r="G830" s="253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85"/>
      <c r="B831" s="251"/>
      <c r="C831" s="251"/>
      <c r="D831" s="251"/>
      <c r="E831" s="252"/>
      <c r="F831" s="253"/>
      <c r="G831" s="253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85"/>
      <c r="B832" s="251"/>
      <c r="C832" s="251"/>
      <c r="D832" s="251"/>
      <c r="E832" s="252"/>
      <c r="F832" s="253"/>
      <c r="G832" s="253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85"/>
      <c r="B833" s="251"/>
      <c r="C833" s="251"/>
      <c r="D833" s="251"/>
      <c r="E833" s="252"/>
      <c r="F833" s="253"/>
      <c r="G833" s="253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85"/>
      <c r="B834" s="251"/>
      <c r="C834" s="251"/>
      <c r="D834" s="251"/>
      <c r="E834" s="252"/>
      <c r="F834" s="253"/>
      <c r="G834" s="253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85"/>
      <c r="B835" s="251"/>
      <c r="C835" s="251"/>
      <c r="D835" s="251"/>
      <c r="E835" s="252"/>
      <c r="F835" s="253"/>
      <c r="G835" s="253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85"/>
      <c r="B836" s="251"/>
      <c r="C836" s="251"/>
      <c r="D836" s="251"/>
      <c r="E836" s="252"/>
      <c r="F836" s="253"/>
      <c r="G836" s="253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85"/>
      <c r="B837" s="251"/>
      <c r="C837" s="251"/>
      <c r="D837" s="251"/>
      <c r="E837" s="252"/>
      <c r="F837" s="253"/>
      <c r="G837" s="253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85"/>
      <c r="B838" s="251"/>
      <c r="C838" s="251"/>
      <c r="D838" s="251"/>
      <c r="E838" s="252"/>
      <c r="F838" s="253"/>
      <c r="G838" s="253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85"/>
      <c r="B839" s="251"/>
      <c r="C839" s="251"/>
      <c r="D839" s="251"/>
      <c r="E839" s="252"/>
      <c r="F839" s="253"/>
      <c r="G839" s="253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85"/>
      <c r="B840" s="251"/>
      <c r="C840" s="251"/>
      <c r="D840" s="251"/>
      <c r="E840" s="252"/>
      <c r="F840" s="253"/>
      <c r="G840" s="253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85"/>
      <c r="B841" s="251"/>
      <c r="C841" s="251"/>
      <c r="D841" s="251"/>
      <c r="E841" s="252"/>
      <c r="F841" s="253"/>
      <c r="G841" s="253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85"/>
      <c r="B842" s="251"/>
      <c r="C842" s="251"/>
      <c r="D842" s="251"/>
      <c r="E842" s="252"/>
      <c r="F842" s="253"/>
      <c r="G842" s="253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85"/>
      <c r="B843" s="251"/>
      <c r="C843" s="251"/>
      <c r="D843" s="251"/>
      <c r="E843" s="252"/>
      <c r="F843" s="253"/>
      <c r="G843" s="253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85"/>
      <c r="B844" s="251"/>
      <c r="C844" s="251"/>
      <c r="D844" s="251"/>
      <c r="E844" s="252"/>
      <c r="F844" s="253"/>
      <c r="G844" s="253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85"/>
      <c r="B845" s="251"/>
      <c r="C845" s="251"/>
      <c r="D845" s="251"/>
      <c r="E845" s="252"/>
      <c r="F845" s="253"/>
      <c r="G845" s="253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85"/>
      <c r="B846" s="251"/>
      <c r="C846" s="251"/>
      <c r="D846" s="251"/>
      <c r="E846" s="252"/>
      <c r="F846" s="253"/>
      <c r="G846" s="253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85"/>
      <c r="B847" s="251"/>
      <c r="C847" s="251"/>
      <c r="D847" s="251"/>
      <c r="E847" s="252"/>
      <c r="F847" s="253"/>
      <c r="G847" s="253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85"/>
      <c r="B848" s="251"/>
      <c r="C848" s="251"/>
      <c r="D848" s="251"/>
      <c r="E848" s="252"/>
      <c r="F848" s="253"/>
      <c r="G848" s="253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85"/>
      <c r="B849" s="251"/>
      <c r="C849" s="251"/>
      <c r="D849" s="251"/>
      <c r="E849" s="252"/>
      <c r="F849" s="253"/>
      <c r="G849" s="253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85"/>
      <c r="B850" s="251"/>
      <c r="C850" s="251"/>
      <c r="D850" s="251"/>
      <c r="E850" s="252"/>
      <c r="F850" s="253"/>
      <c r="G850" s="253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85"/>
      <c r="B851" s="251"/>
      <c r="C851" s="251"/>
      <c r="D851" s="251"/>
      <c r="E851" s="252"/>
      <c r="F851" s="253"/>
      <c r="G851" s="253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85"/>
      <c r="B852" s="251"/>
      <c r="C852" s="251"/>
      <c r="D852" s="251"/>
      <c r="E852" s="252"/>
      <c r="F852" s="253"/>
      <c r="G852" s="253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85"/>
      <c r="B853" s="251"/>
      <c r="C853" s="251"/>
      <c r="D853" s="251"/>
      <c r="E853" s="252"/>
      <c r="F853" s="253"/>
      <c r="G853" s="253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85"/>
      <c r="B854" s="251"/>
      <c r="C854" s="251"/>
      <c r="D854" s="251"/>
      <c r="E854" s="252"/>
      <c r="F854" s="253"/>
      <c r="G854" s="253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85"/>
      <c r="B855" s="251"/>
      <c r="C855" s="251"/>
      <c r="D855" s="251"/>
      <c r="E855" s="252"/>
      <c r="F855" s="253"/>
      <c r="G855" s="253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85"/>
      <c r="B856" s="251"/>
      <c r="C856" s="251"/>
      <c r="D856" s="251"/>
      <c r="E856" s="252"/>
      <c r="F856" s="253"/>
      <c r="G856" s="253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85"/>
      <c r="B857" s="251"/>
      <c r="C857" s="251"/>
      <c r="D857" s="251"/>
      <c r="E857" s="252"/>
      <c r="F857" s="253"/>
      <c r="G857" s="253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85"/>
      <c r="B858" s="251"/>
      <c r="C858" s="251"/>
      <c r="D858" s="251"/>
      <c r="E858" s="252"/>
      <c r="F858" s="253"/>
      <c r="G858" s="253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85"/>
      <c r="B859" s="251"/>
      <c r="C859" s="251"/>
      <c r="D859" s="251"/>
      <c r="E859" s="252"/>
      <c r="F859" s="253"/>
      <c r="G859" s="253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85"/>
      <c r="B860" s="251"/>
      <c r="C860" s="251"/>
      <c r="D860" s="251"/>
      <c r="E860" s="252"/>
      <c r="F860" s="253"/>
      <c r="G860" s="253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85"/>
      <c r="B861" s="251"/>
      <c r="C861" s="251"/>
      <c r="D861" s="251"/>
      <c r="E861" s="252"/>
      <c r="F861" s="253"/>
      <c r="G861" s="253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85"/>
      <c r="B862" s="251"/>
      <c r="C862" s="251"/>
      <c r="D862" s="251"/>
      <c r="E862" s="252"/>
      <c r="F862" s="253"/>
      <c r="G862" s="253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85"/>
      <c r="B863" s="251"/>
      <c r="C863" s="251"/>
      <c r="D863" s="251"/>
      <c r="E863" s="252"/>
      <c r="F863" s="253"/>
      <c r="G863" s="253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85"/>
      <c r="B864" s="251"/>
      <c r="C864" s="251"/>
      <c r="D864" s="251"/>
      <c r="E864" s="252"/>
      <c r="F864" s="253"/>
      <c r="G864" s="253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85"/>
      <c r="B865" s="251"/>
      <c r="C865" s="251"/>
      <c r="D865" s="251"/>
      <c r="E865" s="252"/>
      <c r="F865" s="253"/>
      <c r="G865" s="253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85"/>
      <c r="B866" s="251"/>
      <c r="C866" s="251"/>
      <c r="D866" s="251"/>
      <c r="E866" s="252"/>
      <c r="F866" s="253"/>
      <c r="G866" s="253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85"/>
      <c r="B867" s="251"/>
      <c r="C867" s="251"/>
      <c r="D867" s="251"/>
      <c r="E867" s="252"/>
      <c r="F867" s="253"/>
      <c r="G867" s="253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85"/>
      <c r="B868" s="251"/>
      <c r="C868" s="251"/>
      <c r="D868" s="251"/>
      <c r="E868" s="252"/>
      <c r="F868" s="253"/>
      <c r="G868" s="253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85"/>
      <c r="B869" s="251"/>
      <c r="C869" s="251"/>
      <c r="D869" s="251"/>
      <c r="E869" s="252"/>
      <c r="F869" s="253"/>
      <c r="G869" s="253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85"/>
      <c r="B870" s="251"/>
      <c r="C870" s="251"/>
      <c r="D870" s="251"/>
      <c r="E870" s="252"/>
      <c r="F870" s="253"/>
      <c r="G870" s="253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85"/>
      <c r="B871" s="251"/>
      <c r="C871" s="251"/>
      <c r="D871" s="251"/>
      <c r="E871" s="252"/>
      <c r="F871" s="253"/>
      <c r="G871" s="253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85"/>
      <c r="B872" s="251"/>
      <c r="C872" s="251"/>
      <c r="D872" s="251"/>
      <c r="E872" s="252"/>
      <c r="F872" s="253"/>
      <c r="G872" s="253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85"/>
      <c r="B873" s="251"/>
      <c r="C873" s="251"/>
      <c r="D873" s="251"/>
      <c r="E873" s="252"/>
      <c r="F873" s="253"/>
      <c r="G873" s="253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85"/>
      <c r="B874" s="251"/>
      <c r="C874" s="251"/>
      <c r="D874" s="251"/>
      <c r="E874" s="252"/>
      <c r="F874" s="253"/>
      <c r="G874" s="253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85"/>
      <c r="B875" s="251"/>
      <c r="C875" s="251"/>
      <c r="D875" s="251"/>
      <c r="E875" s="252"/>
      <c r="F875" s="253"/>
      <c r="G875" s="253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85"/>
      <c r="B876" s="251"/>
      <c r="C876" s="251"/>
      <c r="D876" s="251"/>
      <c r="E876" s="252"/>
      <c r="F876" s="253"/>
      <c r="G876" s="253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85"/>
      <c r="B877" s="251"/>
      <c r="C877" s="251"/>
      <c r="D877" s="251"/>
      <c r="E877" s="252"/>
      <c r="F877" s="253"/>
      <c r="G877" s="253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85"/>
      <c r="B878" s="251"/>
      <c r="C878" s="251"/>
      <c r="D878" s="251"/>
      <c r="E878" s="252"/>
      <c r="F878" s="253"/>
      <c r="G878" s="253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85"/>
      <c r="B879" s="251"/>
      <c r="C879" s="251"/>
      <c r="D879" s="251"/>
      <c r="E879" s="252"/>
      <c r="F879" s="253"/>
      <c r="G879" s="253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85"/>
      <c r="B880" s="251"/>
      <c r="C880" s="251"/>
      <c r="D880" s="251"/>
      <c r="E880" s="252"/>
      <c r="F880" s="253"/>
      <c r="G880" s="253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85"/>
      <c r="B881" s="251"/>
      <c r="C881" s="251"/>
      <c r="D881" s="251"/>
      <c r="E881" s="252"/>
      <c r="F881" s="253"/>
      <c r="G881" s="253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85"/>
      <c r="B882" s="251"/>
      <c r="C882" s="251"/>
      <c r="D882" s="251"/>
      <c r="E882" s="252"/>
      <c r="F882" s="253"/>
      <c r="G882" s="253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85"/>
      <c r="B883" s="251"/>
      <c r="C883" s="251"/>
      <c r="D883" s="251"/>
      <c r="E883" s="252"/>
      <c r="F883" s="253"/>
      <c r="G883" s="253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85"/>
      <c r="B884" s="251"/>
      <c r="C884" s="251"/>
      <c r="D884" s="251"/>
      <c r="E884" s="252"/>
      <c r="F884" s="253"/>
      <c r="G884" s="253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85"/>
      <c r="B885" s="251"/>
      <c r="C885" s="251"/>
      <c r="D885" s="251"/>
      <c r="E885" s="252"/>
      <c r="F885" s="253"/>
      <c r="G885" s="253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85"/>
      <c r="B886" s="251"/>
      <c r="C886" s="251"/>
      <c r="D886" s="251"/>
      <c r="E886" s="252"/>
      <c r="F886" s="253"/>
      <c r="G886" s="253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85"/>
      <c r="B887" s="251"/>
      <c r="C887" s="251"/>
      <c r="D887" s="251"/>
      <c r="E887" s="252"/>
      <c r="F887" s="253"/>
      <c r="G887" s="253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85"/>
      <c r="B888" s="251"/>
      <c r="C888" s="251"/>
      <c r="D888" s="251"/>
      <c r="E888" s="252"/>
      <c r="F888" s="253"/>
      <c r="G888" s="253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85"/>
      <c r="B889" s="251"/>
      <c r="C889" s="251"/>
      <c r="D889" s="251"/>
      <c r="E889" s="252"/>
      <c r="F889" s="253"/>
      <c r="G889" s="253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85"/>
      <c r="B890" s="251"/>
      <c r="C890" s="251"/>
      <c r="D890" s="251"/>
      <c r="E890" s="252"/>
      <c r="F890" s="253"/>
      <c r="G890" s="253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85"/>
      <c r="B891" s="251"/>
      <c r="C891" s="251"/>
      <c r="D891" s="251"/>
      <c r="E891" s="252"/>
      <c r="F891" s="253"/>
      <c r="G891" s="253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85"/>
      <c r="B892" s="251"/>
      <c r="C892" s="251"/>
      <c r="D892" s="251"/>
      <c r="E892" s="252"/>
      <c r="F892" s="253"/>
      <c r="G892" s="253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85"/>
      <c r="B893" s="251"/>
      <c r="C893" s="251"/>
      <c r="D893" s="251"/>
      <c r="E893" s="252"/>
      <c r="F893" s="253"/>
      <c r="G893" s="253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85"/>
      <c r="B894" s="251"/>
      <c r="C894" s="251"/>
      <c r="D894" s="251"/>
      <c r="E894" s="252"/>
      <c r="F894" s="253"/>
      <c r="G894" s="253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85"/>
      <c r="B895" s="251"/>
      <c r="C895" s="251"/>
      <c r="D895" s="251"/>
      <c r="E895" s="252"/>
      <c r="F895" s="253"/>
      <c r="G895" s="253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85"/>
      <c r="B896" s="251"/>
      <c r="C896" s="251"/>
      <c r="D896" s="251"/>
      <c r="E896" s="252"/>
      <c r="F896" s="253"/>
      <c r="G896" s="253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85"/>
      <c r="B897" s="251"/>
      <c r="C897" s="251"/>
      <c r="D897" s="251"/>
      <c r="E897" s="252"/>
      <c r="F897" s="253"/>
      <c r="G897" s="253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85"/>
      <c r="B898" s="251"/>
      <c r="C898" s="251"/>
      <c r="D898" s="251"/>
      <c r="E898" s="252"/>
      <c r="F898" s="253"/>
      <c r="G898" s="253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285"/>
      <c r="B899" s="251"/>
      <c r="C899" s="251"/>
      <c r="D899" s="251"/>
      <c r="E899" s="252"/>
      <c r="F899" s="253"/>
      <c r="G899" s="253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285"/>
      <c r="B900" s="251"/>
      <c r="C900" s="251"/>
      <c r="D900" s="251"/>
      <c r="E900" s="252"/>
      <c r="F900" s="253"/>
      <c r="G900" s="253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285"/>
      <c r="B901" s="251"/>
      <c r="C901" s="251"/>
      <c r="D901" s="251"/>
      <c r="E901" s="252"/>
      <c r="F901" s="253"/>
      <c r="G901" s="253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285"/>
      <c r="B902" s="251"/>
      <c r="C902" s="251"/>
      <c r="D902" s="251"/>
      <c r="E902" s="252"/>
      <c r="F902" s="253"/>
      <c r="G902" s="253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285"/>
      <c r="B903" s="251"/>
      <c r="C903" s="251"/>
      <c r="D903" s="251"/>
      <c r="E903" s="252"/>
      <c r="F903" s="253"/>
      <c r="G903" s="253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285"/>
      <c r="B904" s="251"/>
      <c r="C904" s="251"/>
      <c r="D904" s="251"/>
      <c r="E904" s="252"/>
      <c r="F904" s="253"/>
      <c r="G904" s="253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285"/>
      <c r="B905" s="251"/>
      <c r="C905" s="251"/>
      <c r="D905" s="251"/>
      <c r="E905" s="252"/>
      <c r="F905" s="253"/>
      <c r="G905" s="253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285"/>
      <c r="B906" s="251"/>
      <c r="C906" s="251"/>
      <c r="D906" s="251"/>
      <c r="E906" s="252"/>
      <c r="F906" s="253"/>
      <c r="G906" s="253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285"/>
      <c r="B907" s="251"/>
      <c r="C907" s="251"/>
      <c r="D907" s="251"/>
      <c r="E907" s="252"/>
      <c r="F907" s="253"/>
      <c r="G907" s="253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285"/>
      <c r="B908" s="251"/>
      <c r="C908" s="251"/>
      <c r="D908" s="251"/>
      <c r="E908" s="252"/>
      <c r="F908" s="253"/>
      <c r="G908" s="253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285"/>
      <c r="B909" s="251"/>
      <c r="C909" s="251"/>
      <c r="D909" s="251"/>
      <c r="E909" s="252"/>
      <c r="F909" s="253"/>
      <c r="G909" s="253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285"/>
      <c r="B910" s="251"/>
      <c r="C910" s="251"/>
      <c r="D910" s="251"/>
      <c r="E910" s="252"/>
      <c r="F910" s="253"/>
      <c r="G910" s="253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285"/>
      <c r="B911" s="251"/>
      <c r="C911" s="251"/>
      <c r="D911" s="251"/>
      <c r="E911" s="252"/>
      <c r="F911" s="253"/>
      <c r="G911" s="253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285"/>
      <c r="B912" s="251"/>
      <c r="C912" s="251"/>
      <c r="D912" s="251"/>
      <c r="E912" s="252"/>
      <c r="F912" s="253"/>
      <c r="G912" s="253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285"/>
      <c r="B913" s="251"/>
      <c r="C913" s="251"/>
      <c r="D913" s="251"/>
      <c r="E913" s="252"/>
      <c r="F913" s="253"/>
      <c r="G913" s="253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285"/>
      <c r="B914" s="251"/>
      <c r="C914" s="251"/>
      <c r="D914" s="251"/>
      <c r="E914" s="252"/>
      <c r="F914" s="253"/>
      <c r="G914" s="253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285"/>
      <c r="B915" s="251"/>
      <c r="C915" s="251"/>
      <c r="D915" s="251"/>
      <c r="E915" s="252"/>
      <c r="F915" s="253"/>
      <c r="G915" s="253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285"/>
      <c r="B916" s="251"/>
      <c r="C916" s="251"/>
      <c r="D916" s="251"/>
      <c r="E916" s="252"/>
      <c r="F916" s="253"/>
      <c r="G916" s="253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285"/>
      <c r="B917" s="251"/>
      <c r="C917" s="251"/>
      <c r="D917" s="251"/>
      <c r="E917" s="252"/>
      <c r="F917" s="253"/>
      <c r="G917" s="253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285"/>
      <c r="B918" s="251"/>
      <c r="C918" s="251"/>
      <c r="D918" s="251"/>
      <c r="E918" s="252"/>
      <c r="F918" s="253"/>
      <c r="G918" s="253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285"/>
      <c r="B919" s="251"/>
      <c r="C919" s="251"/>
      <c r="D919" s="251"/>
      <c r="E919" s="252"/>
      <c r="F919" s="253"/>
      <c r="G919" s="253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285"/>
      <c r="B920" s="251"/>
      <c r="C920" s="251"/>
      <c r="D920" s="251"/>
      <c r="E920" s="252"/>
      <c r="F920" s="253"/>
      <c r="G920" s="253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285"/>
      <c r="B921" s="251"/>
      <c r="C921" s="251"/>
      <c r="D921" s="251"/>
      <c r="E921" s="252"/>
      <c r="F921" s="253"/>
      <c r="G921" s="253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285"/>
      <c r="B922" s="251"/>
      <c r="C922" s="251"/>
      <c r="D922" s="251"/>
      <c r="E922" s="252"/>
      <c r="F922" s="253"/>
      <c r="G922" s="253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285"/>
      <c r="B923" s="251"/>
      <c r="C923" s="251"/>
      <c r="D923" s="251"/>
      <c r="E923" s="252"/>
      <c r="F923" s="253"/>
      <c r="G923" s="253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285"/>
      <c r="B924" s="251"/>
      <c r="C924" s="251"/>
      <c r="D924" s="251"/>
      <c r="E924" s="252"/>
      <c r="F924" s="253"/>
      <c r="G924" s="253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285"/>
      <c r="B925" s="251"/>
      <c r="C925" s="251"/>
      <c r="D925" s="251"/>
      <c r="E925" s="252"/>
      <c r="F925" s="253"/>
      <c r="G925" s="253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285"/>
      <c r="B926" s="251"/>
      <c r="C926" s="251"/>
      <c r="D926" s="251"/>
      <c r="E926" s="252"/>
      <c r="F926" s="253"/>
      <c r="G926" s="253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285"/>
      <c r="B927" s="251"/>
      <c r="C927" s="251"/>
      <c r="D927" s="251"/>
      <c r="E927" s="252"/>
      <c r="F927" s="253"/>
      <c r="G927" s="253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285"/>
      <c r="B928" s="251"/>
      <c r="C928" s="251"/>
      <c r="D928" s="251"/>
      <c r="E928" s="252"/>
      <c r="F928" s="253"/>
      <c r="G928" s="253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285"/>
      <c r="B929" s="251"/>
      <c r="C929" s="251"/>
      <c r="D929" s="251"/>
      <c r="E929" s="252"/>
      <c r="F929" s="253"/>
      <c r="G929" s="253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285"/>
      <c r="B930" s="251"/>
      <c r="C930" s="251"/>
      <c r="D930" s="251"/>
      <c r="E930" s="252"/>
      <c r="F930" s="253"/>
      <c r="G930" s="253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285"/>
      <c r="B931" s="251"/>
      <c r="C931" s="251"/>
      <c r="D931" s="251"/>
      <c r="E931" s="252"/>
      <c r="F931" s="253"/>
      <c r="G931" s="253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285"/>
      <c r="B932" s="251"/>
      <c r="C932" s="251"/>
      <c r="D932" s="251"/>
      <c r="E932" s="252"/>
      <c r="F932" s="253"/>
      <c r="G932" s="253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285"/>
      <c r="B933" s="251"/>
      <c r="C933" s="251"/>
      <c r="D933" s="251"/>
      <c r="E933" s="252"/>
      <c r="F933" s="253"/>
      <c r="G933" s="253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285"/>
      <c r="B934" s="251"/>
      <c r="C934" s="251"/>
      <c r="D934" s="251"/>
      <c r="E934" s="252"/>
      <c r="F934" s="253"/>
      <c r="G934" s="253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285"/>
      <c r="B935" s="251"/>
      <c r="C935" s="251"/>
      <c r="D935" s="251"/>
      <c r="E935" s="252"/>
      <c r="F935" s="253"/>
      <c r="G935" s="253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285"/>
      <c r="B936" s="251"/>
      <c r="C936" s="251"/>
      <c r="D936" s="251"/>
      <c r="E936" s="252"/>
      <c r="F936" s="253"/>
      <c r="G936" s="253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285"/>
      <c r="B937" s="251"/>
      <c r="C937" s="251"/>
      <c r="D937" s="251"/>
      <c r="E937" s="252"/>
      <c r="F937" s="253"/>
      <c r="G937" s="253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285"/>
      <c r="B938" s="251"/>
      <c r="C938" s="251"/>
      <c r="D938" s="251"/>
      <c r="E938" s="252"/>
      <c r="F938" s="253"/>
      <c r="G938" s="253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285"/>
      <c r="B939" s="251"/>
      <c r="C939" s="251"/>
      <c r="D939" s="251"/>
      <c r="E939" s="252"/>
      <c r="F939" s="253"/>
      <c r="G939" s="253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285"/>
      <c r="B940" s="251"/>
      <c r="C940" s="251"/>
      <c r="D940" s="251"/>
      <c r="E940" s="252"/>
      <c r="F940" s="253"/>
      <c r="G940" s="253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285"/>
      <c r="B941" s="251"/>
      <c r="C941" s="251"/>
      <c r="D941" s="251"/>
      <c r="E941" s="252"/>
      <c r="F941" s="253"/>
      <c r="G941" s="253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285"/>
      <c r="B942" s="251"/>
      <c r="C942" s="251"/>
      <c r="D942" s="251"/>
      <c r="E942" s="252"/>
      <c r="F942" s="253"/>
      <c r="G942" s="253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285"/>
      <c r="B943" s="251"/>
      <c r="C943" s="251"/>
      <c r="D943" s="251"/>
      <c r="E943" s="252"/>
      <c r="F943" s="253"/>
      <c r="G943" s="253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285"/>
      <c r="B944" s="251"/>
      <c r="C944" s="251"/>
      <c r="D944" s="251"/>
      <c r="E944" s="252"/>
      <c r="F944" s="253"/>
      <c r="G944" s="253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285"/>
      <c r="B945" s="251"/>
      <c r="C945" s="251"/>
      <c r="D945" s="251"/>
      <c r="E945" s="252"/>
      <c r="F945" s="253"/>
      <c r="G945" s="253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285"/>
      <c r="B946" s="251"/>
      <c r="C946" s="251"/>
      <c r="D946" s="251"/>
      <c r="E946" s="252"/>
      <c r="F946" s="253"/>
      <c r="G946" s="253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285"/>
      <c r="B947" s="251"/>
      <c r="C947" s="251"/>
      <c r="D947" s="251"/>
      <c r="E947" s="252"/>
      <c r="F947" s="253"/>
      <c r="G947" s="253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285"/>
      <c r="B948" s="251"/>
      <c r="C948" s="251"/>
      <c r="D948" s="251"/>
      <c r="E948" s="252"/>
      <c r="F948" s="253"/>
      <c r="G948" s="253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285"/>
      <c r="B949" s="251"/>
      <c r="C949" s="251"/>
      <c r="D949" s="251"/>
      <c r="E949" s="252"/>
      <c r="F949" s="253"/>
      <c r="G949" s="253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285"/>
      <c r="B950" s="251"/>
      <c r="C950" s="251"/>
      <c r="D950" s="251"/>
      <c r="E950" s="252"/>
      <c r="F950" s="253"/>
      <c r="G950" s="253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285"/>
      <c r="B951" s="251"/>
      <c r="C951" s="251"/>
      <c r="D951" s="251"/>
      <c r="E951" s="252"/>
      <c r="F951" s="253"/>
      <c r="G951" s="253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285"/>
      <c r="B952" s="251"/>
      <c r="C952" s="251"/>
      <c r="D952" s="251"/>
      <c r="E952" s="252"/>
      <c r="F952" s="253"/>
      <c r="G952" s="253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285"/>
      <c r="B953" s="251"/>
      <c r="C953" s="251"/>
      <c r="D953" s="251"/>
      <c r="E953" s="252"/>
      <c r="F953" s="253"/>
      <c r="G953" s="253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285"/>
      <c r="B954" s="251"/>
      <c r="C954" s="251"/>
      <c r="D954" s="251"/>
      <c r="E954" s="252"/>
      <c r="F954" s="253"/>
      <c r="G954" s="253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285"/>
      <c r="B955" s="251"/>
      <c r="C955" s="251"/>
      <c r="D955" s="251"/>
      <c r="E955" s="252"/>
      <c r="F955" s="253"/>
      <c r="G955" s="253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285"/>
      <c r="B956" s="251"/>
      <c r="C956" s="251"/>
      <c r="D956" s="251"/>
      <c r="E956" s="252"/>
      <c r="F956" s="253"/>
      <c r="G956" s="253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285"/>
      <c r="B957" s="251"/>
      <c r="C957" s="251"/>
      <c r="D957" s="251"/>
      <c r="E957" s="252"/>
      <c r="F957" s="253"/>
      <c r="G957" s="253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285"/>
      <c r="B958" s="251"/>
      <c r="C958" s="251"/>
      <c r="D958" s="251"/>
      <c r="E958" s="252"/>
      <c r="F958" s="253"/>
      <c r="G958" s="253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285"/>
      <c r="B959" s="251"/>
      <c r="C959" s="251"/>
      <c r="D959" s="251"/>
      <c r="E959" s="252"/>
      <c r="F959" s="253"/>
      <c r="G959" s="253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285"/>
      <c r="B960" s="251"/>
      <c r="C960" s="251"/>
      <c r="D960" s="251"/>
      <c r="E960" s="252"/>
      <c r="F960" s="253"/>
      <c r="G960" s="253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285"/>
      <c r="B961" s="251"/>
      <c r="C961" s="251"/>
      <c r="D961" s="251"/>
      <c r="E961" s="252"/>
      <c r="F961" s="253"/>
      <c r="G961" s="253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285"/>
      <c r="B962" s="251"/>
      <c r="C962" s="251"/>
      <c r="D962" s="251"/>
      <c r="E962" s="252"/>
      <c r="F962" s="253"/>
      <c r="G962" s="253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285"/>
      <c r="B963" s="251"/>
      <c r="C963" s="251"/>
      <c r="D963" s="251"/>
      <c r="E963" s="252"/>
      <c r="F963" s="253"/>
      <c r="G963" s="253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285"/>
      <c r="B964" s="251"/>
      <c r="C964" s="251"/>
      <c r="D964" s="251"/>
      <c r="E964" s="252"/>
      <c r="F964" s="253"/>
      <c r="G964" s="253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285"/>
      <c r="B965" s="251"/>
      <c r="C965" s="251"/>
      <c r="D965" s="251"/>
      <c r="E965" s="252"/>
      <c r="F965" s="253"/>
      <c r="G965" s="253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285"/>
      <c r="B966" s="251"/>
      <c r="C966" s="251"/>
      <c r="D966" s="251"/>
      <c r="E966" s="252"/>
      <c r="F966" s="253"/>
      <c r="G966" s="253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285"/>
      <c r="B967" s="251"/>
      <c r="C967" s="251"/>
      <c r="D967" s="251"/>
      <c r="E967" s="252"/>
      <c r="F967" s="253"/>
      <c r="G967" s="253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285"/>
      <c r="B968" s="251"/>
      <c r="C968" s="251"/>
      <c r="D968" s="251"/>
      <c r="E968" s="252"/>
      <c r="F968" s="253"/>
      <c r="G968" s="253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285"/>
      <c r="B969" s="251"/>
      <c r="C969" s="251"/>
      <c r="D969" s="251"/>
      <c r="E969" s="252"/>
      <c r="F969" s="253"/>
      <c r="G969" s="253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285"/>
      <c r="B970" s="251"/>
      <c r="C970" s="251"/>
      <c r="D970" s="251"/>
      <c r="E970" s="252"/>
      <c r="F970" s="253"/>
      <c r="G970" s="253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285"/>
      <c r="B971" s="251"/>
      <c r="C971" s="251"/>
      <c r="D971" s="251"/>
      <c r="E971" s="252"/>
      <c r="F971" s="253"/>
      <c r="G971" s="253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285"/>
      <c r="B972" s="251"/>
      <c r="C972" s="251"/>
      <c r="D972" s="251"/>
      <c r="E972" s="252"/>
      <c r="F972" s="253"/>
      <c r="G972" s="253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285"/>
      <c r="B973" s="251"/>
      <c r="C973" s="251"/>
      <c r="D973" s="251"/>
      <c r="E973" s="252"/>
      <c r="F973" s="253"/>
      <c r="G973" s="253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285"/>
      <c r="B974" s="251"/>
      <c r="C974" s="251"/>
      <c r="D974" s="251"/>
      <c r="E974" s="252"/>
      <c r="F974" s="253"/>
      <c r="G974" s="253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285"/>
      <c r="B975" s="251"/>
      <c r="C975" s="251"/>
      <c r="D975" s="251"/>
      <c r="E975" s="252"/>
      <c r="F975" s="253"/>
      <c r="G975" s="253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285"/>
      <c r="B976" s="251"/>
      <c r="C976" s="251"/>
      <c r="D976" s="251"/>
      <c r="E976" s="252"/>
      <c r="F976" s="253"/>
      <c r="G976" s="253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285"/>
      <c r="B977" s="251"/>
      <c r="C977" s="251"/>
      <c r="D977" s="251"/>
      <c r="E977" s="252"/>
      <c r="F977" s="253"/>
      <c r="G977" s="253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285"/>
      <c r="B978" s="251"/>
      <c r="C978" s="251"/>
      <c r="D978" s="251"/>
      <c r="E978" s="252"/>
      <c r="F978" s="253"/>
      <c r="G978" s="253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285"/>
      <c r="B979" s="251"/>
      <c r="C979" s="251"/>
      <c r="D979" s="251"/>
      <c r="E979" s="252"/>
      <c r="F979" s="253"/>
      <c r="G979" s="253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285"/>
      <c r="B980" s="251"/>
      <c r="C980" s="251"/>
      <c r="D980" s="251"/>
      <c r="E980" s="252"/>
      <c r="F980" s="253"/>
      <c r="G980" s="253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285"/>
      <c r="B981" s="251"/>
      <c r="C981" s="251"/>
      <c r="D981" s="251"/>
      <c r="E981" s="252"/>
      <c r="F981" s="253"/>
      <c r="G981" s="253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285"/>
      <c r="B982" s="251"/>
      <c r="C982" s="251"/>
      <c r="D982" s="251"/>
      <c r="E982" s="252"/>
      <c r="F982" s="253"/>
      <c r="G982" s="253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285"/>
      <c r="B983" s="251"/>
      <c r="C983" s="251"/>
      <c r="D983" s="251"/>
      <c r="E983" s="252"/>
      <c r="F983" s="253"/>
      <c r="G983" s="253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285"/>
      <c r="B984" s="251"/>
      <c r="C984" s="251"/>
      <c r="D984" s="251"/>
      <c r="E984" s="252"/>
      <c r="F984" s="253"/>
      <c r="G984" s="253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285"/>
      <c r="B985" s="251"/>
      <c r="C985" s="251"/>
      <c r="D985" s="251"/>
      <c r="E985" s="252"/>
      <c r="F985" s="253"/>
      <c r="G985" s="253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285"/>
      <c r="B986" s="251"/>
      <c r="C986" s="251"/>
      <c r="D986" s="251"/>
      <c r="E986" s="252"/>
      <c r="F986" s="253"/>
      <c r="G986" s="253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285"/>
      <c r="B987" s="251"/>
      <c r="C987" s="251"/>
      <c r="D987" s="251"/>
      <c r="E987" s="252"/>
      <c r="F987" s="253"/>
      <c r="G987" s="253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285"/>
      <c r="B988" s="251"/>
      <c r="C988" s="251"/>
      <c r="D988" s="251"/>
      <c r="E988" s="252"/>
      <c r="F988" s="253"/>
      <c r="G988" s="253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285"/>
      <c r="B989" s="251"/>
      <c r="C989" s="251"/>
      <c r="D989" s="251"/>
      <c r="E989" s="252"/>
      <c r="F989" s="253"/>
      <c r="G989" s="253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285"/>
      <c r="B990" s="251"/>
      <c r="C990" s="251"/>
      <c r="D990" s="251"/>
      <c r="E990" s="252"/>
      <c r="F990" s="253"/>
      <c r="G990" s="253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285"/>
      <c r="B991" s="251"/>
      <c r="C991" s="251"/>
      <c r="D991" s="251"/>
      <c r="E991" s="252"/>
      <c r="F991" s="253"/>
      <c r="G991" s="253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285"/>
      <c r="B992" s="251"/>
      <c r="C992" s="251"/>
      <c r="D992" s="251"/>
      <c r="E992" s="252"/>
      <c r="F992" s="253"/>
      <c r="G992" s="253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285"/>
      <c r="B993" s="251"/>
      <c r="C993" s="251"/>
      <c r="D993" s="251"/>
      <c r="E993" s="252"/>
      <c r="F993" s="253"/>
      <c r="G993" s="253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285"/>
      <c r="B994" s="251"/>
      <c r="C994" s="251"/>
      <c r="D994" s="251"/>
      <c r="E994" s="252"/>
      <c r="F994" s="253"/>
      <c r="G994" s="253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285"/>
      <c r="B995" s="251"/>
      <c r="C995" s="251"/>
      <c r="D995" s="251"/>
      <c r="E995" s="252"/>
      <c r="F995" s="253"/>
      <c r="G995" s="253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285"/>
      <c r="B996" s="251"/>
      <c r="C996" s="251"/>
      <c r="D996" s="251"/>
      <c r="E996" s="252"/>
      <c r="F996" s="253"/>
      <c r="G996" s="253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285"/>
      <c r="B997" s="251"/>
      <c r="C997" s="251"/>
      <c r="D997" s="251"/>
      <c r="E997" s="252"/>
      <c r="F997" s="253"/>
      <c r="G997" s="253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285"/>
      <c r="B998" s="251"/>
      <c r="C998" s="251"/>
      <c r="D998" s="251"/>
      <c r="E998" s="252"/>
      <c r="F998" s="253"/>
      <c r="G998" s="253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285"/>
      <c r="B999" s="251"/>
      <c r="C999" s="251"/>
      <c r="D999" s="251"/>
      <c r="E999" s="252"/>
      <c r="F999" s="253"/>
      <c r="G999" s="253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" customHeight="1">
      <c r="A1000" s="285"/>
      <c r="B1000" s="251"/>
      <c r="C1000" s="251"/>
      <c r="D1000" s="251"/>
      <c r="E1000" s="252"/>
      <c r="F1000" s="253"/>
      <c r="G1000" s="253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A1:G1"/>
    <mergeCell ref="A8:C8"/>
    <mergeCell ref="F7:N7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2"/>
  <sheetViews>
    <sheetView showGridLines="0" topLeftCell="A4" zoomScale="150" zoomScaleNormal="150" workbookViewId="0">
      <selection activeCell="F21" sqref="F21"/>
    </sheetView>
  </sheetViews>
  <sheetFormatPr baseColWidth="10" defaultColWidth="16.75" defaultRowHeight="15" customHeight="1"/>
  <cols>
    <col min="1" max="1" width="4.75" customWidth="1"/>
    <col min="2" max="2" width="19" customWidth="1"/>
    <col min="3" max="3" width="58" customWidth="1"/>
    <col min="4" max="4" width="11.25" customWidth="1"/>
    <col min="5" max="6" width="13.25" customWidth="1"/>
    <col min="7" max="7" width="20.25" customWidth="1"/>
    <col min="8" max="8" width="16" customWidth="1"/>
    <col min="9" max="9" width="12.25" customWidth="1"/>
    <col min="10" max="26" width="9.25" customWidth="1"/>
  </cols>
  <sheetData>
    <row r="1" spans="1:26" ht="27.75" customHeight="1">
      <c r="A1" s="392" t="s">
        <v>136</v>
      </c>
      <c r="B1" s="375"/>
      <c r="C1" s="375"/>
      <c r="D1" s="375"/>
      <c r="E1" s="375"/>
      <c r="F1" s="375"/>
      <c r="G1" s="375"/>
      <c r="H1" s="37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29" t="s">
        <v>137</v>
      </c>
      <c r="B2" s="134"/>
      <c r="C2" s="134"/>
      <c r="D2" s="134"/>
      <c r="E2" s="134"/>
      <c r="F2" s="134"/>
      <c r="G2" s="134"/>
      <c r="H2" s="1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53" t="s">
        <v>933</v>
      </c>
      <c r="B3" s="134"/>
      <c r="C3" s="134"/>
      <c r="D3" s="134"/>
      <c r="E3" s="134"/>
      <c r="F3" s="134"/>
      <c r="G3" s="134"/>
      <c r="H3" s="1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57"/>
      <c r="B4" s="153"/>
      <c r="C4" s="157"/>
      <c r="D4" s="130"/>
      <c r="E4" s="130"/>
      <c r="F4" s="130"/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58"/>
      <c r="B5" s="159"/>
      <c r="C5" s="159"/>
      <c r="D5" s="159"/>
      <c r="E5" s="160"/>
      <c r="F5" s="161"/>
      <c r="G5" s="161"/>
      <c r="H5" s="16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133" t="s">
        <v>139</v>
      </c>
      <c r="B6" s="134"/>
      <c r="C6" s="134"/>
      <c r="D6" s="134"/>
      <c r="E6" s="134"/>
      <c r="F6" s="134"/>
      <c r="G6" s="134"/>
      <c r="H6" s="13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140</v>
      </c>
      <c r="B7" s="134"/>
      <c r="C7" s="134"/>
      <c r="D7" s="134"/>
      <c r="E7" s="133" t="s">
        <v>141</v>
      </c>
      <c r="F7" s="134"/>
      <c r="G7" s="134"/>
      <c r="H7" s="134"/>
      <c r="I7" s="13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62"/>
      <c r="E8" s="134" t="s">
        <v>143</v>
      </c>
      <c r="F8" s="163"/>
      <c r="G8" s="163"/>
      <c r="H8" s="16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158"/>
      <c r="F9" s="158"/>
      <c r="G9" s="158"/>
      <c r="H9" s="15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165" t="s">
        <v>148</v>
      </c>
      <c r="F10" s="165" t="s">
        <v>149</v>
      </c>
      <c r="G10" s="165" t="s">
        <v>150</v>
      </c>
      <c r="H10" s="165" t="s">
        <v>151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165" t="s">
        <v>35</v>
      </c>
      <c r="B11" s="165" t="s">
        <v>42</v>
      </c>
      <c r="C11" s="165" t="s">
        <v>48</v>
      </c>
      <c r="D11" s="165" t="s">
        <v>54</v>
      </c>
      <c r="E11" s="165" t="s">
        <v>58</v>
      </c>
      <c r="F11" s="165" t="s">
        <v>62</v>
      </c>
      <c r="G11" s="165" t="s">
        <v>65</v>
      </c>
      <c r="H11" s="165" t="s">
        <v>38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" customHeight="1">
      <c r="A12" s="158"/>
      <c r="B12" s="158"/>
      <c r="C12" s="158"/>
      <c r="D12" s="158"/>
      <c r="E12" s="158"/>
      <c r="F12" s="158"/>
      <c r="G12" s="158"/>
      <c r="H12" s="15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8.5" customHeight="1">
      <c r="A13" s="172"/>
      <c r="B13" s="173" t="s">
        <v>35</v>
      </c>
      <c r="C13" s="173" t="s">
        <v>153</v>
      </c>
      <c r="D13" s="173"/>
      <c r="E13" s="174"/>
      <c r="F13" s="175"/>
      <c r="G13" s="175">
        <f>SUM(G14:G27)</f>
        <v>0</v>
      </c>
      <c r="H13" s="174">
        <v>0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176">
        <v>1</v>
      </c>
      <c r="B14" s="177"/>
      <c r="C14" s="177" t="s">
        <v>934</v>
      </c>
      <c r="D14" s="177" t="s">
        <v>174</v>
      </c>
      <c r="E14" s="209">
        <v>12000</v>
      </c>
      <c r="F14" s="195"/>
      <c r="G14" s="179">
        <f t="shared" ref="G14:G27" si="0">E14*F14</f>
        <v>0</v>
      </c>
      <c r="H14" s="178">
        <v>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4" customHeight="1">
      <c r="A15" s="176">
        <v>2</v>
      </c>
      <c r="B15" s="177"/>
      <c r="C15" s="177" t="s">
        <v>935</v>
      </c>
      <c r="D15" s="177" t="s">
        <v>174</v>
      </c>
      <c r="E15" s="209">
        <v>12000</v>
      </c>
      <c r="F15" s="195"/>
      <c r="G15" s="179">
        <f t="shared" si="0"/>
        <v>0</v>
      </c>
      <c r="H15" s="178">
        <v>0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4" customHeight="1">
      <c r="A16" s="176">
        <v>3</v>
      </c>
      <c r="B16" s="177"/>
      <c r="C16" s="205" t="s">
        <v>936</v>
      </c>
      <c r="D16" s="177" t="s">
        <v>174</v>
      </c>
      <c r="E16" s="178">
        <v>8000</v>
      </c>
      <c r="F16" s="195"/>
      <c r="G16" s="179">
        <f t="shared" si="0"/>
        <v>0</v>
      </c>
      <c r="H16" s="178"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176">
        <v>4</v>
      </c>
      <c r="B17" s="177"/>
      <c r="C17" s="205" t="s">
        <v>937</v>
      </c>
      <c r="D17" s="177" t="s">
        <v>156</v>
      </c>
      <c r="E17" s="209">
        <v>320</v>
      </c>
      <c r="F17" s="225"/>
      <c r="G17" s="179">
        <f t="shared" si="0"/>
        <v>0</v>
      </c>
      <c r="H17" s="178"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176">
        <v>5</v>
      </c>
      <c r="B18" s="177"/>
      <c r="C18" s="205" t="s">
        <v>938</v>
      </c>
      <c r="D18" s="205" t="s">
        <v>179</v>
      </c>
      <c r="E18" s="178">
        <f>E17*1.4</f>
        <v>448</v>
      </c>
      <c r="F18" s="225"/>
      <c r="G18" s="179">
        <f t="shared" si="0"/>
        <v>0</v>
      </c>
      <c r="H18" s="178"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176">
        <v>6</v>
      </c>
      <c r="B19" s="177"/>
      <c r="C19" s="177" t="s">
        <v>939</v>
      </c>
      <c r="D19" s="177" t="s">
        <v>174</v>
      </c>
      <c r="E19" s="178">
        <v>8000</v>
      </c>
      <c r="F19" s="225"/>
      <c r="G19" s="179">
        <f t="shared" si="0"/>
        <v>0</v>
      </c>
      <c r="H19" s="178">
        <v>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176">
        <v>7</v>
      </c>
      <c r="B20" s="177"/>
      <c r="C20" s="177" t="s">
        <v>940</v>
      </c>
      <c r="D20" s="177" t="s">
        <v>179</v>
      </c>
      <c r="E20" s="178">
        <v>300</v>
      </c>
      <c r="F20" s="225"/>
      <c r="G20" s="179">
        <f t="shared" si="0"/>
        <v>0</v>
      </c>
      <c r="H20" s="178">
        <v>0</v>
      </c>
      <c r="I20" s="200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176">
        <v>8</v>
      </c>
      <c r="B21" s="177"/>
      <c r="C21" s="177" t="s">
        <v>941</v>
      </c>
      <c r="D21" s="177" t="s">
        <v>179</v>
      </c>
      <c r="E21" s="178">
        <v>300</v>
      </c>
      <c r="F21" s="195"/>
      <c r="G21" s="179">
        <f t="shared" si="0"/>
        <v>0</v>
      </c>
      <c r="H21" s="178">
        <v>0</v>
      </c>
      <c r="I21" s="200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176">
        <v>9</v>
      </c>
      <c r="B22" s="177"/>
      <c r="C22" s="177" t="s">
        <v>942</v>
      </c>
      <c r="D22" s="177" t="s">
        <v>174</v>
      </c>
      <c r="E22" s="178">
        <v>8000</v>
      </c>
      <c r="F22" s="195"/>
      <c r="G22" s="179">
        <f t="shared" si="0"/>
        <v>0</v>
      </c>
      <c r="H22" s="178">
        <v>0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176">
        <v>10</v>
      </c>
      <c r="B23" s="177"/>
      <c r="C23" s="177" t="s">
        <v>943</v>
      </c>
      <c r="D23" s="177" t="s">
        <v>174</v>
      </c>
      <c r="E23" s="178">
        <v>4000</v>
      </c>
      <c r="F23" s="195"/>
      <c r="G23" s="179">
        <f t="shared" si="0"/>
        <v>0</v>
      </c>
      <c r="H23" s="178">
        <v>0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76">
        <v>11</v>
      </c>
      <c r="B24" s="177"/>
      <c r="C24" s="177" t="s">
        <v>944</v>
      </c>
      <c r="D24" s="177" t="s">
        <v>174</v>
      </c>
      <c r="E24" s="178">
        <v>4000</v>
      </c>
      <c r="F24" s="225"/>
      <c r="G24" s="179">
        <f t="shared" si="0"/>
        <v>0</v>
      </c>
      <c r="H24" s="178">
        <v>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176">
        <v>12</v>
      </c>
      <c r="B25" s="177"/>
      <c r="C25" s="177" t="s">
        <v>945</v>
      </c>
      <c r="D25" s="177" t="s">
        <v>174</v>
      </c>
      <c r="E25" s="178">
        <v>12000</v>
      </c>
      <c r="F25" s="195"/>
      <c r="G25" s="179">
        <f t="shared" si="0"/>
        <v>0</v>
      </c>
      <c r="H25" s="178"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176">
        <v>13</v>
      </c>
      <c r="B26" s="177"/>
      <c r="C26" s="177" t="s">
        <v>946</v>
      </c>
      <c r="D26" s="177" t="s">
        <v>250</v>
      </c>
      <c r="E26" s="178">
        <v>615</v>
      </c>
      <c r="F26" s="195"/>
      <c r="G26" s="179">
        <f t="shared" si="0"/>
        <v>0</v>
      </c>
      <c r="H26" s="178">
        <v>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176">
        <v>14</v>
      </c>
      <c r="B27" s="177"/>
      <c r="C27" s="177" t="s">
        <v>947</v>
      </c>
      <c r="D27" s="177" t="s">
        <v>250</v>
      </c>
      <c r="E27" s="178">
        <v>375</v>
      </c>
      <c r="F27" s="195"/>
      <c r="G27" s="179">
        <f t="shared" si="0"/>
        <v>0</v>
      </c>
      <c r="H27" s="178">
        <v>0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" customHeight="1">
      <c r="A28" s="250"/>
      <c r="B28" s="251"/>
      <c r="C28" s="251"/>
      <c r="D28" s="251"/>
      <c r="E28" s="252"/>
      <c r="F28" s="253"/>
      <c r="G28" s="253"/>
      <c r="H28" s="252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" customHeight="1">
      <c r="A29" s="166"/>
      <c r="B29" s="167" t="s">
        <v>564</v>
      </c>
      <c r="C29" s="167" t="s">
        <v>948</v>
      </c>
      <c r="D29" s="167"/>
      <c r="E29" s="168"/>
      <c r="F29" s="169"/>
      <c r="G29" s="169">
        <f>SUM(G30:G34)</f>
        <v>0</v>
      </c>
      <c r="H29" s="168">
        <v>3.3619300000000001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" customHeight="1">
      <c r="A30" s="194">
        <v>15</v>
      </c>
      <c r="B30" s="177" t="s">
        <v>949</v>
      </c>
      <c r="C30" s="177" t="s">
        <v>950</v>
      </c>
      <c r="D30" s="177" t="s">
        <v>170</v>
      </c>
      <c r="E30" s="178">
        <v>24</v>
      </c>
      <c r="F30" s="179"/>
      <c r="G30" s="179">
        <f t="shared" ref="G30:G34" si="1">E30*F30</f>
        <v>0</v>
      </c>
      <c r="H30" s="178">
        <v>2.9059200000000001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" customHeight="1">
      <c r="A31" s="231">
        <v>16</v>
      </c>
      <c r="B31" s="185" t="s">
        <v>951</v>
      </c>
      <c r="C31" s="185" t="s">
        <v>952</v>
      </c>
      <c r="D31" s="185" t="s">
        <v>170</v>
      </c>
      <c r="E31" s="186">
        <v>24</v>
      </c>
      <c r="F31" s="187"/>
      <c r="G31" s="187">
        <f t="shared" si="1"/>
        <v>0</v>
      </c>
      <c r="H31" s="186">
        <v>0.3528</v>
      </c>
      <c r="I31" s="200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" customHeight="1">
      <c r="A32" s="231">
        <v>17</v>
      </c>
      <c r="B32" s="185" t="s">
        <v>953</v>
      </c>
      <c r="C32" s="185" t="s">
        <v>954</v>
      </c>
      <c r="D32" s="185" t="s">
        <v>174</v>
      </c>
      <c r="E32" s="186">
        <v>320</v>
      </c>
      <c r="F32" s="187"/>
      <c r="G32" s="187">
        <f t="shared" si="1"/>
        <v>0</v>
      </c>
      <c r="H32" s="186">
        <v>9.6000000000000002E-2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" customHeight="1">
      <c r="A33" s="231">
        <v>18</v>
      </c>
      <c r="B33" s="185" t="s">
        <v>955</v>
      </c>
      <c r="C33" s="185" t="s">
        <v>956</v>
      </c>
      <c r="D33" s="185" t="s">
        <v>170</v>
      </c>
      <c r="E33" s="186">
        <v>714</v>
      </c>
      <c r="F33" s="187"/>
      <c r="G33" s="187">
        <f t="shared" si="1"/>
        <v>0</v>
      </c>
      <c r="H33" s="186">
        <v>7.1399999999999996E-3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" customHeight="1">
      <c r="A34" s="231">
        <v>19</v>
      </c>
      <c r="B34" s="185" t="s">
        <v>957</v>
      </c>
      <c r="C34" s="185" t="s">
        <v>958</v>
      </c>
      <c r="D34" s="185" t="s">
        <v>170</v>
      </c>
      <c r="E34" s="186">
        <v>1</v>
      </c>
      <c r="F34" s="187"/>
      <c r="G34" s="187">
        <f t="shared" si="1"/>
        <v>0</v>
      </c>
      <c r="H34" s="186">
        <v>6.9999999999999994E-5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" customHeight="1">
      <c r="A35" s="250"/>
      <c r="B35" s="251"/>
      <c r="C35" s="251"/>
      <c r="D35" s="251"/>
      <c r="E35" s="252"/>
      <c r="F35" s="253"/>
      <c r="G35" s="253"/>
      <c r="H35" s="252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" customHeight="1">
      <c r="A36" s="250"/>
      <c r="B36" s="251"/>
      <c r="C36" s="251"/>
      <c r="D36" s="251"/>
      <c r="E36" s="286"/>
      <c r="F36" s="253"/>
      <c r="G36" s="253"/>
      <c r="H36" s="25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" customHeight="1">
      <c r="A37" s="250"/>
      <c r="B37" s="251"/>
      <c r="C37" s="247" t="s">
        <v>674</v>
      </c>
      <c r="D37" s="247"/>
      <c r="E37" s="248"/>
      <c r="F37" s="249"/>
      <c r="G37" s="249">
        <f>G13+G29</f>
        <v>0</v>
      </c>
      <c r="H37" s="248">
        <v>0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" customHeight="1">
      <c r="A38" s="250"/>
      <c r="B38" s="251"/>
      <c r="C38" s="251"/>
      <c r="D38" s="251"/>
      <c r="E38" s="252"/>
      <c r="F38" s="253"/>
      <c r="G38" s="253"/>
      <c r="H38" s="252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" customHeight="1">
      <c r="A39" s="250"/>
      <c r="B39" s="251"/>
      <c r="C39" s="251"/>
      <c r="D39" s="251"/>
      <c r="E39" s="252"/>
      <c r="F39" s="253"/>
      <c r="G39" s="253"/>
      <c r="H39" s="252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" customHeight="1">
      <c r="A40" s="250"/>
      <c r="B40" s="251"/>
      <c r="C40" s="251"/>
      <c r="D40" s="251"/>
      <c r="E40" s="252"/>
      <c r="F40" s="253"/>
      <c r="G40" s="253"/>
      <c r="H40" s="252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" customHeight="1">
      <c r="A41" s="250"/>
      <c r="B41" s="251"/>
      <c r="C41" s="251"/>
      <c r="D41" s="251"/>
      <c r="E41" s="252"/>
      <c r="F41" s="253"/>
      <c r="G41" s="253"/>
      <c r="H41" s="252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" customHeight="1">
      <c r="A42" s="250"/>
      <c r="B42" s="251"/>
      <c r="C42" s="251"/>
      <c r="D42" s="251"/>
      <c r="E42" s="252"/>
      <c r="F42" s="253"/>
      <c r="G42" s="253"/>
      <c r="H42" s="252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" customHeight="1">
      <c r="A43" s="250"/>
      <c r="B43" s="251"/>
      <c r="C43" s="251"/>
      <c r="D43" s="251"/>
      <c r="E43" s="252"/>
      <c r="F43" s="253"/>
      <c r="G43" s="253"/>
      <c r="H43" s="252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" customHeight="1">
      <c r="A44" s="250"/>
      <c r="B44" s="251"/>
      <c r="C44" s="251"/>
      <c r="D44" s="251"/>
      <c r="E44" s="252"/>
      <c r="F44" s="253"/>
      <c r="G44" s="253"/>
      <c r="H44" s="252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" customHeight="1">
      <c r="A45" s="250"/>
      <c r="B45" s="251"/>
      <c r="C45" s="251"/>
      <c r="D45" s="251"/>
      <c r="E45" s="252"/>
      <c r="F45" s="253"/>
      <c r="G45" s="253"/>
      <c r="H45" s="252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" customHeight="1">
      <c r="A46" s="250"/>
      <c r="B46" s="251"/>
      <c r="C46" s="251"/>
      <c r="D46" s="251"/>
      <c r="E46" s="252"/>
      <c r="F46" s="253"/>
      <c r="G46" s="253"/>
      <c r="H46" s="252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" customHeight="1">
      <c r="A47" s="250"/>
      <c r="B47" s="251"/>
      <c r="C47" s="251"/>
      <c r="D47" s="251"/>
      <c r="E47" s="252"/>
      <c r="F47" s="253"/>
      <c r="G47" s="253"/>
      <c r="H47" s="252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" customHeight="1">
      <c r="A48" s="250"/>
      <c r="B48" s="251"/>
      <c r="C48" s="251"/>
      <c r="D48" s="251"/>
      <c r="E48" s="252"/>
      <c r="F48" s="253"/>
      <c r="G48" s="253"/>
      <c r="H48" s="252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" customHeight="1">
      <c r="A49" s="250"/>
      <c r="B49" s="251"/>
      <c r="C49" s="251"/>
      <c r="D49" s="251"/>
      <c r="E49" s="252"/>
      <c r="F49" s="253"/>
      <c r="G49" s="253"/>
      <c r="H49" s="252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" customHeight="1">
      <c r="A50" s="250"/>
      <c r="B50" s="251"/>
      <c r="C50" s="251"/>
      <c r="D50" s="251"/>
      <c r="E50" s="252"/>
      <c r="F50" s="253"/>
      <c r="G50" s="253"/>
      <c r="H50" s="252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" customHeight="1">
      <c r="A51" s="250"/>
      <c r="B51" s="251"/>
      <c r="C51" s="251"/>
      <c r="D51" s="251"/>
      <c r="E51" s="252"/>
      <c r="F51" s="253"/>
      <c r="G51" s="253"/>
      <c r="H51" s="252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" customHeight="1">
      <c r="A52" s="250"/>
      <c r="B52" s="251"/>
      <c r="C52" s="251"/>
      <c r="D52" s="251"/>
      <c r="E52" s="252"/>
      <c r="F52" s="253"/>
      <c r="G52" s="253"/>
      <c r="H52" s="252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" customHeight="1">
      <c r="A53" s="250"/>
      <c r="B53" s="251"/>
      <c r="C53" s="251"/>
      <c r="D53" s="251"/>
      <c r="E53" s="252"/>
      <c r="F53" s="253"/>
      <c r="G53" s="253"/>
      <c r="H53" s="252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" customHeight="1">
      <c r="A54" s="250"/>
      <c r="B54" s="251"/>
      <c r="C54" s="251"/>
      <c r="D54" s="251"/>
      <c r="E54" s="252"/>
      <c r="F54" s="253"/>
      <c r="G54" s="253"/>
      <c r="H54" s="252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" customHeight="1">
      <c r="A55" s="250"/>
      <c r="B55" s="251"/>
      <c r="C55" s="251"/>
      <c r="D55" s="251"/>
      <c r="E55" s="252"/>
      <c r="F55" s="253"/>
      <c r="G55" s="253"/>
      <c r="H55" s="252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" customHeight="1">
      <c r="A56" s="250"/>
      <c r="B56" s="251"/>
      <c r="C56" s="251"/>
      <c r="D56" s="251"/>
      <c r="E56" s="252"/>
      <c r="F56" s="253"/>
      <c r="G56" s="253"/>
      <c r="H56" s="252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" customHeight="1">
      <c r="A57" s="250"/>
      <c r="B57" s="251"/>
      <c r="C57" s="251"/>
      <c r="D57" s="251"/>
      <c r="E57" s="252"/>
      <c r="F57" s="253"/>
      <c r="G57" s="253"/>
      <c r="H57" s="252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" customHeight="1">
      <c r="A58" s="250"/>
      <c r="B58" s="251"/>
      <c r="C58" s="251"/>
      <c r="D58" s="251"/>
      <c r="E58" s="252"/>
      <c r="F58" s="253"/>
      <c r="G58" s="253"/>
      <c r="H58" s="252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" customHeight="1">
      <c r="A59" s="250"/>
      <c r="B59" s="251"/>
      <c r="C59" s="251"/>
      <c r="D59" s="251"/>
      <c r="E59" s="252"/>
      <c r="F59" s="253"/>
      <c r="G59" s="253"/>
      <c r="H59" s="252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" customHeight="1">
      <c r="A60" s="250"/>
      <c r="B60" s="251"/>
      <c r="C60" s="251"/>
      <c r="D60" s="251"/>
      <c r="E60" s="252"/>
      <c r="F60" s="253"/>
      <c r="G60" s="253"/>
      <c r="H60" s="25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" customHeight="1">
      <c r="A61" s="250"/>
      <c r="B61" s="251"/>
      <c r="C61" s="251"/>
      <c r="D61" s="251"/>
      <c r="E61" s="252"/>
      <c r="F61" s="253"/>
      <c r="G61" s="253"/>
      <c r="H61" s="252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" customHeight="1">
      <c r="A62" s="250"/>
      <c r="B62" s="251"/>
      <c r="C62" s="251"/>
      <c r="D62" s="251"/>
      <c r="E62" s="252"/>
      <c r="F62" s="253"/>
      <c r="G62" s="253"/>
      <c r="H62" s="25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" customHeight="1">
      <c r="A63" s="250"/>
      <c r="B63" s="251"/>
      <c r="C63" s="251"/>
      <c r="D63" s="251"/>
      <c r="E63" s="252"/>
      <c r="F63" s="253"/>
      <c r="G63" s="253"/>
      <c r="H63" s="252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" customHeight="1">
      <c r="A64" s="250"/>
      <c r="B64" s="251"/>
      <c r="C64" s="251"/>
      <c r="D64" s="251"/>
      <c r="E64" s="252"/>
      <c r="F64" s="253"/>
      <c r="G64" s="253"/>
      <c r="H64" s="252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" customHeight="1">
      <c r="A65" s="250"/>
      <c r="B65" s="251"/>
      <c r="C65" s="251"/>
      <c r="D65" s="251"/>
      <c r="E65" s="252"/>
      <c r="F65" s="253"/>
      <c r="G65" s="253"/>
      <c r="H65" s="25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" customHeight="1">
      <c r="A66" s="250"/>
      <c r="B66" s="251"/>
      <c r="C66" s="251"/>
      <c r="D66" s="251"/>
      <c r="E66" s="252"/>
      <c r="F66" s="253"/>
      <c r="G66" s="253"/>
      <c r="H66" s="252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" customHeight="1">
      <c r="A67" s="250"/>
      <c r="B67" s="251"/>
      <c r="C67" s="251"/>
      <c r="D67" s="251"/>
      <c r="E67" s="252"/>
      <c r="F67" s="253"/>
      <c r="G67" s="253"/>
      <c r="H67" s="252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250"/>
      <c r="B68" s="251"/>
      <c r="C68" s="251"/>
      <c r="D68" s="251"/>
      <c r="E68" s="252"/>
      <c r="F68" s="253"/>
      <c r="G68" s="253"/>
      <c r="H68" s="252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" customHeight="1">
      <c r="A69" s="250"/>
      <c r="B69" s="251"/>
      <c r="C69" s="251"/>
      <c r="D69" s="251"/>
      <c r="E69" s="252"/>
      <c r="F69" s="253"/>
      <c r="G69" s="253"/>
      <c r="H69" s="252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" customHeight="1">
      <c r="A70" s="250"/>
      <c r="B70" s="251"/>
      <c r="C70" s="251"/>
      <c r="D70" s="251"/>
      <c r="E70" s="252"/>
      <c r="F70" s="253"/>
      <c r="G70" s="253"/>
      <c r="H70" s="252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" customHeight="1">
      <c r="A71" s="250"/>
      <c r="B71" s="251"/>
      <c r="C71" s="251"/>
      <c r="D71" s="251"/>
      <c r="E71" s="252"/>
      <c r="F71" s="253"/>
      <c r="G71" s="253"/>
      <c r="H71" s="252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" customHeight="1">
      <c r="A72" s="250"/>
      <c r="B72" s="251"/>
      <c r="C72" s="251"/>
      <c r="D72" s="251"/>
      <c r="E72" s="252"/>
      <c r="F72" s="253"/>
      <c r="G72" s="253"/>
      <c r="H72" s="252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" customHeight="1">
      <c r="A73" s="250"/>
      <c r="B73" s="251"/>
      <c r="C73" s="251"/>
      <c r="D73" s="251"/>
      <c r="E73" s="252"/>
      <c r="F73" s="253"/>
      <c r="G73" s="253"/>
      <c r="H73" s="252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" customHeight="1">
      <c r="A74" s="250"/>
      <c r="B74" s="251"/>
      <c r="C74" s="251"/>
      <c r="D74" s="251"/>
      <c r="E74" s="252"/>
      <c r="F74" s="253"/>
      <c r="G74" s="253"/>
      <c r="H74" s="252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" customHeight="1">
      <c r="A75" s="250"/>
      <c r="B75" s="251"/>
      <c r="C75" s="251"/>
      <c r="D75" s="251"/>
      <c r="E75" s="252"/>
      <c r="F75" s="253"/>
      <c r="G75" s="253"/>
      <c r="H75" s="252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" customHeight="1">
      <c r="A76" s="250"/>
      <c r="B76" s="251"/>
      <c r="C76" s="251"/>
      <c r="D76" s="251"/>
      <c r="E76" s="252"/>
      <c r="F76" s="253"/>
      <c r="G76" s="253"/>
      <c r="H76" s="252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" customHeight="1">
      <c r="A77" s="250"/>
      <c r="B77" s="251"/>
      <c r="C77" s="251"/>
      <c r="D77" s="251"/>
      <c r="E77" s="252"/>
      <c r="F77" s="253"/>
      <c r="G77" s="253"/>
      <c r="H77" s="252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" customHeight="1">
      <c r="A78" s="250"/>
      <c r="B78" s="251"/>
      <c r="C78" s="251"/>
      <c r="D78" s="251"/>
      <c r="E78" s="252"/>
      <c r="F78" s="253"/>
      <c r="G78" s="253"/>
      <c r="H78" s="25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" customHeight="1">
      <c r="A79" s="250"/>
      <c r="B79" s="251"/>
      <c r="C79" s="251"/>
      <c r="D79" s="251"/>
      <c r="E79" s="252"/>
      <c r="F79" s="253"/>
      <c r="G79" s="253"/>
      <c r="H79" s="25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" customHeight="1">
      <c r="A80" s="250"/>
      <c r="B80" s="251"/>
      <c r="C80" s="251"/>
      <c r="D80" s="251"/>
      <c r="E80" s="252"/>
      <c r="F80" s="253"/>
      <c r="G80" s="253"/>
      <c r="H80" s="25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" customHeight="1">
      <c r="A81" s="250"/>
      <c r="B81" s="251"/>
      <c r="C81" s="251"/>
      <c r="D81" s="251"/>
      <c r="E81" s="252"/>
      <c r="F81" s="253"/>
      <c r="G81" s="253"/>
      <c r="H81" s="25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" customHeight="1">
      <c r="A82" s="250"/>
      <c r="B82" s="251"/>
      <c r="C82" s="251"/>
      <c r="D82" s="251"/>
      <c r="E82" s="252"/>
      <c r="F82" s="253"/>
      <c r="G82" s="253"/>
      <c r="H82" s="25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" customHeight="1">
      <c r="A83" s="250"/>
      <c r="B83" s="251"/>
      <c r="C83" s="251"/>
      <c r="D83" s="251"/>
      <c r="E83" s="252"/>
      <c r="F83" s="253"/>
      <c r="G83" s="253"/>
      <c r="H83" s="25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" customHeight="1">
      <c r="A84" s="250"/>
      <c r="B84" s="251"/>
      <c r="C84" s="251"/>
      <c r="D84" s="251"/>
      <c r="E84" s="252"/>
      <c r="F84" s="253"/>
      <c r="G84" s="253"/>
      <c r="H84" s="25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" customHeight="1">
      <c r="A85" s="250"/>
      <c r="B85" s="251"/>
      <c r="C85" s="251"/>
      <c r="D85" s="251"/>
      <c r="E85" s="252"/>
      <c r="F85" s="253"/>
      <c r="G85" s="253"/>
      <c r="H85" s="25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" customHeight="1">
      <c r="A86" s="250"/>
      <c r="B86" s="251"/>
      <c r="C86" s="251"/>
      <c r="D86" s="251"/>
      <c r="E86" s="252"/>
      <c r="F86" s="253"/>
      <c r="G86" s="253"/>
      <c r="H86" s="25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" customHeight="1">
      <c r="A87" s="250"/>
      <c r="B87" s="251"/>
      <c r="C87" s="251"/>
      <c r="D87" s="251"/>
      <c r="E87" s="252"/>
      <c r="F87" s="253"/>
      <c r="G87" s="253"/>
      <c r="H87" s="25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" customHeight="1">
      <c r="A88" s="250"/>
      <c r="B88" s="251"/>
      <c r="C88" s="251"/>
      <c r="D88" s="251"/>
      <c r="E88" s="252"/>
      <c r="F88" s="253"/>
      <c r="G88" s="253"/>
      <c r="H88" s="25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" customHeight="1">
      <c r="A89" s="250"/>
      <c r="B89" s="251"/>
      <c r="C89" s="251"/>
      <c r="D89" s="251"/>
      <c r="E89" s="252"/>
      <c r="F89" s="253"/>
      <c r="G89" s="253"/>
      <c r="H89" s="25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" customHeight="1">
      <c r="A90" s="250"/>
      <c r="B90" s="251"/>
      <c r="C90" s="251"/>
      <c r="D90" s="251"/>
      <c r="E90" s="252"/>
      <c r="F90" s="253"/>
      <c r="G90" s="253"/>
      <c r="H90" s="25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" customHeight="1">
      <c r="A91" s="250"/>
      <c r="B91" s="251"/>
      <c r="C91" s="251"/>
      <c r="D91" s="251"/>
      <c r="E91" s="252"/>
      <c r="F91" s="253"/>
      <c r="G91" s="253"/>
      <c r="H91" s="25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" customHeight="1">
      <c r="A92" s="250"/>
      <c r="B92" s="251"/>
      <c r="C92" s="251"/>
      <c r="D92" s="251"/>
      <c r="E92" s="252"/>
      <c r="F92" s="253"/>
      <c r="G92" s="253"/>
      <c r="H92" s="25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" customHeight="1">
      <c r="A93" s="250"/>
      <c r="B93" s="251"/>
      <c r="C93" s="251"/>
      <c r="D93" s="251"/>
      <c r="E93" s="252"/>
      <c r="F93" s="253"/>
      <c r="G93" s="253"/>
      <c r="H93" s="25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" customHeight="1">
      <c r="A94" s="250"/>
      <c r="B94" s="251"/>
      <c r="C94" s="251"/>
      <c r="D94" s="251"/>
      <c r="E94" s="252"/>
      <c r="F94" s="253"/>
      <c r="G94" s="253"/>
      <c r="H94" s="25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" customHeight="1">
      <c r="A95" s="250"/>
      <c r="B95" s="251"/>
      <c r="C95" s="251"/>
      <c r="D95" s="251"/>
      <c r="E95" s="252"/>
      <c r="F95" s="253"/>
      <c r="G95" s="253"/>
      <c r="H95" s="25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" customHeight="1">
      <c r="A96" s="250"/>
      <c r="B96" s="251"/>
      <c r="C96" s="251"/>
      <c r="D96" s="251"/>
      <c r="E96" s="252"/>
      <c r="F96" s="253"/>
      <c r="G96" s="253"/>
      <c r="H96" s="25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" customHeight="1">
      <c r="A97" s="250"/>
      <c r="B97" s="251"/>
      <c r="C97" s="251"/>
      <c r="D97" s="251"/>
      <c r="E97" s="252"/>
      <c r="F97" s="253"/>
      <c r="G97" s="253"/>
      <c r="H97" s="25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" customHeight="1">
      <c r="A98" s="250"/>
      <c r="B98" s="251"/>
      <c r="C98" s="251"/>
      <c r="D98" s="251"/>
      <c r="E98" s="252"/>
      <c r="F98" s="253"/>
      <c r="G98" s="253"/>
      <c r="H98" s="25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" customHeight="1">
      <c r="A99" s="250"/>
      <c r="B99" s="251"/>
      <c r="C99" s="251"/>
      <c r="D99" s="251"/>
      <c r="E99" s="252"/>
      <c r="F99" s="253"/>
      <c r="G99" s="253"/>
      <c r="H99" s="25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" customHeight="1">
      <c r="A100" s="250"/>
      <c r="B100" s="251"/>
      <c r="C100" s="251"/>
      <c r="D100" s="251"/>
      <c r="E100" s="252"/>
      <c r="F100" s="253"/>
      <c r="G100" s="253"/>
      <c r="H100" s="25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" customHeight="1">
      <c r="A101" s="250"/>
      <c r="B101" s="251"/>
      <c r="C101" s="251"/>
      <c r="D101" s="251"/>
      <c r="E101" s="252"/>
      <c r="F101" s="253"/>
      <c r="G101" s="253"/>
      <c r="H101" s="25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" customHeight="1">
      <c r="A102" s="250"/>
      <c r="B102" s="251"/>
      <c r="C102" s="251"/>
      <c r="D102" s="251"/>
      <c r="E102" s="252"/>
      <c r="F102" s="253"/>
      <c r="G102" s="253"/>
      <c r="H102" s="25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" customHeight="1">
      <c r="A103" s="250"/>
      <c r="B103" s="251"/>
      <c r="C103" s="251"/>
      <c r="D103" s="251"/>
      <c r="E103" s="252"/>
      <c r="F103" s="253"/>
      <c r="G103" s="253"/>
      <c r="H103" s="25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" customHeight="1">
      <c r="A104" s="250"/>
      <c r="B104" s="251"/>
      <c r="C104" s="251"/>
      <c r="D104" s="251"/>
      <c r="E104" s="252"/>
      <c r="F104" s="253"/>
      <c r="G104" s="253"/>
      <c r="H104" s="25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" customHeight="1">
      <c r="A105" s="250"/>
      <c r="B105" s="251"/>
      <c r="C105" s="251"/>
      <c r="D105" s="251"/>
      <c r="E105" s="252"/>
      <c r="F105" s="253"/>
      <c r="G105" s="253"/>
      <c r="H105" s="25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" customHeight="1">
      <c r="A106" s="250"/>
      <c r="B106" s="251"/>
      <c r="C106" s="251"/>
      <c r="D106" s="251"/>
      <c r="E106" s="252"/>
      <c r="F106" s="253"/>
      <c r="G106" s="253"/>
      <c r="H106" s="25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" customHeight="1">
      <c r="A107" s="250"/>
      <c r="B107" s="251"/>
      <c r="C107" s="251"/>
      <c r="D107" s="251"/>
      <c r="E107" s="252"/>
      <c r="F107" s="253"/>
      <c r="G107" s="253"/>
      <c r="H107" s="25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" customHeight="1">
      <c r="A108" s="250"/>
      <c r="B108" s="251"/>
      <c r="C108" s="251"/>
      <c r="D108" s="251"/>
      <c r="E108" s="252"/>
      <c r="F108" s="253"/>
      <c r="G108" s="253"/>
      <c r="H108" s="25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" customHeight="1">
      <c r="A109" s="250"/>
      <c r="B109" s="251"/>
      <c r="C109" s="251"/>
      <c r="D109" s="251"/>
      <c r="E109" s="252"/>
      <c r="F109" s="253"/>
      <c r="G109" s="253"/>
      <c r="H109" s="25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" customHeight="1">
      <c r="A110" s="250"/>
      <c r="B110" s="251"/>
      <c r="C110" s="251"/>
      <c r="D110" s="251"/>
      <c r="E110" s="252"/>
      <c r="F110" s="253"/>
      <c r="G110" s="253"/>
      <c r="H110" s="25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" customHeight="1">
      <c r="A111" s="250"/>
      <c r="B111" s="251"/>
      <c r="C111" s="251"/>
      <c r="D111" s="251"/>
      <c r="E111" s="252"/>
      <c r="F111" s="253"/>
      <c r="G111" s="253"/>
      <c r="H111" s="25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" customHeight="1">
      <c r="A112" s="250"/>
      <c r="B112" s="251"/>
      <c r="C112" s="251"/>
      <c r="D112" s="251"/>
      <c r="E112" s="252"/>
      <c r="F112" s="253"/>
      <c r="G112" s="253"/>
      <c r="H112" s="25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" customHeight="1">
      <c r="A113" s="250"/>
      <c r="B113" s="251"/>
      <c r="C113" s="251"/>
      <c r="D113" s="251"/>
      <c r="E113" s="252"/>
      <c r="F113" s="253"/>
      <c r="G113" s="253"/>
      <c r="H113" s="25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" customHeight="1">
      <c r="A114" s="250"/>
      <c r="B114" s="251"/>
      <c r="C114" s="251"/>
      <c r="D114" s="251"/>
      <c r="E114" s="252"/>
      <c r="F114" s="253"/>
      <c r="G114" s="253"/>
      <c r="H114" s="25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" customHeight="1">
      <c r="A115" s="250"/>
      <c r="B115" s="251"/>
      <c r="C115" s="251"/>
      <c r="D115" s="251"/>
      <c r="E115" s="252"/>
      <c r="F115" s="253"/>
      <c r="G115" s="253"/>
      <c r="H115" s="25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" customHeight="1">
      <c r="A116" s="250"/>
      <c r="B116" s="251"/>
      <c r="C116" s="251"/>
      <c r="D116" s="251"/>
      <c r="E116" s="252"/>
      <c r="F116" s="253"/>
      <c r="G116" s="253"/>
      <c r="H116" s="25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" customHeight="1">
      <c r="A117" s="250"/>
      <c r="B117" s="251"/>
      <c r="C117" s="251"/>
      <c r="D117" s="251"/>
      <c r="E117" s="252"/>
      <c r="F117" s="253"/>
      <c r="G117" s="253"/>
      <c r="H117" s="25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" customHeight="1">
      <c r="A118" s="250"/>
      <c r="B118" s="251"/>
      <c r="C118" s="251"/>
      <c r="D118" s="251"/>
      <c r="E118" s="252"/>
      <c r="F118" s="253"/>
      <c r="G118" s="253"/>
      <c r="H118" s="25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" customHeight="1">
      <c r="A119" s="250"/>
      <c r="B119" s="251"/>
      <c r="C119" s="251"/>
      <c r="D119" s="251"/>
      <c r="E119" s="252"/>
      <c r="F119" s="253"/>
      <c r="G119" s="253"/>
      <c r="H119" s="25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" customHeight="1">
      <c r="A120" s="250"/>
      <c r="B120" s="251"/>
      <c r="C120" s="251"/>
      <c r="D120" s="251"/>
      <c r="E120" s="252"/>
      <c r="F120" s="253"/>
      <c r="G120" s="253"/>
      <c r="H120" s="25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" customHeight="1">
      <c r="A121" s="250"/>
      <c r="B121" s="251"/>
      <c r="C121" s="251"/>
      <c r="D121" s="251"/>
      <c r="E121" s="252"/>
      <c r="F121" s="253"/>
      <c r="G121" s="253"/>
      <c r="H121" s="25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" customHeight="1">
      <c r="A122" s="250"/>
      <c r="B122" s="251"/>
      <c r="C122" s="251"/>
      <c r="D122" s="251"/>
      <c r="E122" s="252"/>
      <c r="F122" s="253"/>
      <c r="G122" s="253"/>
      <c r="H122" s="25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" customHeight="1">
      <c r="A123" s="250"/>
      <c r="B123" s="251"/>
      <c r="C123" s="251"/>
      <c r="D123" s="251"/>
      <c r="E123" s="252"/>
      <c r="F123" s="253"/>
      <c r="G123" s="253"/>
      <c r="H123" s="25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" customHeight="1">
      <c r="A124" s="250"/>
      <c r="B124" s="251"/>
      <c r="C124" s="251"/>
      <c r="D124" s="251"/>
      <c r="E124" s="252"/>
      <c r="F124" s="253"/>
      <c r="G124" s="253"/>
      <c r="H124" s="25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" customHeight="1">
      <c r="A125" s="250"/>
      <c r="B125" s="251"/>
      <c r="C125" s="251"/>
      <c r="D125" s="251"/>
      <c r="E125" s="252"/>
      <c r="F125" s="253"/>
      <c r="G125" s="253"/>
      <c r="H125" s="25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" customHeight="1">
      <c r="A126" s="250"/>
      <c r="B126" s="251"/>
      <c r="C126" s="251"/>
      <c r="D126" s="251"/>
      <c r="E126" s="252"/>
      <c r="F126" s="253"/>
      <c r="G126" s="253"/>
      <c r="H126" s="25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" customHeight="1">
      <c r="A127" s="250"/>
      <c r="B127" s="251"/>
      <c r="C127" s="251"/>
      <c r="D127" s="251"/>
      <c r="E127" s="252"/>
      <c r="F127" s="253"/>
      <c r="G127" s="253"/>
      <c r="H127" s="25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" customHeight="1">
      <c r="A128" s="250"/>
      <c r="B128" s="251"/>
      <c r="C128" s="251"/>
      <c r="D128" s="251"/>
      <c r="E128" s="252"/>
      <c r="F128" s="253"/>
      <c r="G128" s="253"/>
      <c r="H128" s="25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" customHeight="1">
      <c r="A129" s="250"/>
      <c r="B129" s="251"/>
      <c r="C129" s="251"/>
      <c r="D129" s="251"/>
      <c r="E129" s="252"/>
      <c r="F129" s="253"/>
      <c r="G129" s="253"/>
      <c r="H129" s="25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" customHeight="1">
      <c r="A130" s="250"/>
      <c r="B130" s="251"/>
      <c r="C130" s="251"/>
      <c r="D130" s="251"/>
      <c r="E130" s="252"/>
      <c r="F130" s="253"/>
      <c r="G130" s="253"/>
      <c r="H130" s="25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" customHeight="1">
      <c r="A131" s="250"/>
      <c r="B131" s="251"/>
      <c r="C131" s="251"/>
      <c r="D131" s="251"/>
      <c r="E131" s="252"/>
      <c r="F131" s="253"/>
      <c r="G131" s="253"/>
      <c r="H131" s="25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" customHeight="1">
      <c r="A132" s="250"/>
      <c r="B132" s="251"/>
      <c r="C132" s="251"/>
      <c r="D132" s="251"/>
      <c r="E132" s="252"/>
      <c r="F132" s="253"/>
      <c r="G132" s="253"/>
      <c r="H132" s="25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" customHeight="1">
      <c r="A133" s="250"/>
      <c r="B133" s="251"/>
      <c r="C133" s="251"/>
      <c r="D133" s="251"/>
      <c r="E133" s="252"/>
      <c r="F133" s="253"/>
      <c r="G133" s="253"/>
      <c r="H133" s="25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" customHeight="1">
      <c r="A134" s="250"/>
      <c r="B134" s="251"/>
      <c r="C134" s="251"/>
      <c r="D134" s="251"/>
      <c r="E134" s="252"/>
      <c r="F134" s="253"/>
      <c r="G134" s="253"/>
      <c r="H134" s="25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" customHeight="1">
      <c r="A135" s="250"/>
      <c r="B135" s="251"/>
      <c r="C135" s="251"/>
      <c r="D135" s="251"/>
      <c r="E135" s="252"/>
      <c r="F135" s="253"/>
      <c r="G135" s="253"/>
      <c r="H135" s="25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" customHeight="1">
      <c r="A136" s="250"/>
      <c r="B136" s="251"/>
      <c r="C136" s="251"/>
      <c r="D136" s="251"/>
      <c r="E136" s="252"/>
      <c r="F136" s="253"/>
      <c r="G136" s="253"/>
      <c r="H136" s="25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" customHeight="1">
      <c r="A137" s="250"/>
      <c r="B137" s="251"/>
      <c r="C137" s="251"/>
      <c r="D137" s="251"/>
      <c r="E137" s="252"/>
      <c r="F137" s="253"/>
      <c r="G137" s="253"/>
      <c r="H137" s="25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" customHeight="1">
      <c r="A138" s="250"/>
      <c r="B138" s="251"/>
      <c r="C138" s="251"/>
      <c r="D138" s="251"/>
      <c r="E138" s="252"/>
      <c r="F138" s="253"/>
      <c r="G138" s="253"/>
      <c r="H138" s="25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" customHeight="1">
      <c r="A139" s="250"/>
      <c r="B139" s="251"/>
      <c r="C139" s="251"/>
      <c r="D139" s="251"/>
      <c r="E139" s="252"/>
      <c r="F139" s="253"/>
      <c r="G139" s="253"/>
      <c r="H139" s="25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" customHeight="1">
      <c r="A140" s="250"/>
      <c r="B140" s="251"/>
      <c r="C140" s="251"/>
      <c r="D140" s="251"/>
      <c r="E140" s="252"/>
      <c r="F140" s="253"/>
      <c r="G140" s="253"/>
      <c r="H140" s="25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" customHeight="1">
      <c r="A141" s="250"/>
      <c r="B141" s="251"/>
      <c r="C141" s="251"/>
      <c r="D141" s="251"/>
      <c r="E141" s="252"/>
      <c r="F141" s="253"/>
      <c r="G141" s="253"/>
      <c r="H141" s="25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" customHeight="1">
      <c r="A142" s="250"/>
      <c r="B142" s="251"/>
      <c r="C142" s="251"/>
      <c r="D142" s="251"/>
      <c r="E142" s="252"/>
      <c r="F142" s="253"/>
      <c r="G142" s="253"/>
      <c r="H142" s="25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" customHeight="1">
      <c r="A143" s="250"/>
      <c r="B143" s="251"/>
      <c r="C143" s="251"/>
      <c r="D143" s="251"/>
      <c r="E143" s="252"/>
      <c r="F143" s="253"/>
      <c r="G143" s="253"/>
      <c r="H143" s="25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" customHeight="1">
      <c r="A144" s="250"/>
      <c r="B144" s="251"/>
      <c r="C144" s="251"/>
      <c r="D144" s="251"/>
      <c r="E144" s="252"/>
      <c r="F144" s="253"/>
      <c r="G144" s="253"/>
      <c r="H144" s="25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" customHeight="1">
      <c r="A145" s="250"/>
      <c r="B145" s="251"/>
      <c r="C145" s="251"/>
      <c r="D145" s="251"/>
      <c r="E145" s="252"/>
      <c r="F145" s="253"/>
      <c r="G145" s="253"/>
      <c r="H145" s="25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" customHeight="1">
      <c r="A146" s="250"/>
      <c r="B146" s="251"/>
      <c r="C146" s="251"/>
      <c r="D146" s="251"/>
      <c r="E146" s="252"/>
      <c r="F146" s="253"/>
      <c r="G146" s="253"/>
      <c r="H146" s="25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" customHeight="1">
      <c r="A147" s="250"/>
      <c r="B147" s="251"/>
      <c r="C147" s="251"/>
      <c r="D147" s="251"/>
      <c r="E147" s="252"/>
      <c r="F147" s="253"/>
      <c r="G147" s="253"/>
      <c r="H147" s="25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" customHeight="1">
      <c r="A148" s="250"/>
      <c r="B148" s="251"/>
      <c r="C148" s="251"/>
      <c r="D148" s="251"/>
      <c r="E148" s="252"/>
      <c r="F148" s="253"/>
      <c r="G148" s="253"/>
      <c r="H148" s="25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" customHeight="1">
      <c r="A149" s="250"/>
      <c r="B149" s="251"/>
      <c r="C149" s="251"/>
      <c r="D149" s="251"/>
      <c r="E149" s="252"/>
      <c r="F149" s="253"/>
      <c r="G149" s="253"/>
      <c r="H149" s="25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" customHeight="1">
      <c r="A150" s="250"/>
      <c r="B150" s="251"/>
      <c r="C150" s="251"/>
      <c r="D150" s="251"/>
      <c r="E150" s="252"/>
      <c r="F150" s="253"/>
      <c r="G150" s="253"/>
      <c r="H150" s="25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" customHeight="1">
      <c r="A151" s="250"/>
      <c r="B151" s="251"/>
      <c r="C151" s="251"/>
      <c r="D151" s="251"/>
      <c r="E151" s="252"/>
      <c r="F151" s="253"/>
      <c r="G151" s="253"/>
      <c r="H151" s="25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" customHeight="1">
      <c r="A152" s="250"/>
      <c r="B152" s="251"/>
      <c r="C152" s="251"/>
      <c r="D152" s="251"/>
      <c r="E152" s="252"/>
      <c r="F152" s="253"/>
      <c r="G152" s="253"/>
      <c r="H152" s="25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250"/>
      <c r="B153" s="251"/>
      <c r="C153" s="251"/>
      <c r="D153" s="251"/>
      <c r="E153" s="252"/>
      <c r="F153" s="253"/>
      <c r="G153" s="253"/>
      <c r="H153" s="25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250"/>
      <c r="B154" s="251"/>
      <c r="C154" s="251"/>
      <c r="D154" s="251"/>
      <c r="E154" s="252"/>
      <c r="F154" s="253"/>
      <c r="G154" s="253"/>
      <c r="H154" s="25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250"/>
      <c r="B155" s="251"/>
      <c r="C155" s="251"/>
      <c r="D155" s="251"/>
      <c r="E155" s="252"/>
      <c r="F155" s="253"/>
      <c r="G155" s="253"/>
      <c r="H155" s="25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250"/>
      <c r="B156" s="251"/>
      <c r="C156" s="251"/>
      <c r="D156" s="251"/>
      <c r="E156" s="252"/>
      <c r="F156" s="253"/>
      <c r="G156" s="253"/>
      <c r="H156" s="25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250"/>
      <c r="B157" s="251"/>
      <c r="C157" s="251"/>
      <c r="D157" s="251"/>
      <c r="E157" s="252"/>
      <c r="F157" s="253"/>
      <c r="G157" s="253"/>
      <c r="H157" s="25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250"/>
      <c r="B158" s="251"/>
      <c r="C158" s="251"/>
      <c r="D158" s="251"/>
      <c r="E158" s="252"/>
      <c r="F158" s="253"/>
      <c r="G158" s="253"/>
      <c r="H158" s="25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250"/>
      <c r="B159" s="251"/>
      <c r="C159" s="251"/>
      <c r="D159" s="251"/>
      <c r="E159" s="252"/>
      <c r="F159" s="253"/>
      <c r="G159" s="253"/>
      <c r="H159" s="25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250"/>
      <c r="B160" s="251"/>
      <c r="C160" s="251"/>
      <c r="D160" s="251"/>
      <c r="E160" s="252"/>
      <c r="F160" s="253"/>
      <c r="G160" s="253"/>
      <c r="H160" s="25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250"/>
      <c r="B161" s="251"/>
      <c r="C161" s="251"/>
      <c r="D161" s="251"/>
      <c r="E161" s="252"/>
      <c r="F161" s="253"/>
      <c r="G161" s="253"/>
      <c r="H161" s="25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250"/>
      <c r="B162" s="251"/>
      <c r="C162" s="251"/>
      <c r="D162" s="251"/>
      <c r="E162" s="252"/>
      <c r="F162" s="253"/>
      <c r="G162" s="253"/>
      <c r="H162" s="25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250"/>
      <c r="B163" s="251"/>
      <c r="C163" s="251"/>
      <c r="D163" s="251"/>
      <c r="E163" s="252"/>
      <c r="F163" s="253"/>
      <c r="G163" s="253"/>
      <c r="H163" s="25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250"/>
      <c r="B164" s="251"/>
      <c r="C164" s="251"/>
      <c r="D164" s="251"/>
      <c r="E164" s="252"/>
      <c r="F164" s="253"/>
      <c r="G164" s="253"/>
      <c r="H164" s="25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250"/>
      <c r="B165" s="251"/>
      <c r="C165" s="251"/>
      <c r="D165" s="251"/>
      <c r="E165" s="252"/>
      <c r="F165" s="253"/>
      <c r="G165" s="253"/>
      <c r="H165" s="25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250"/>
      <c r="B166" s="251"/>
      <c r="C166" s="251"/>
      <c r="D166" s="251"/>
      <c r="E166" s="252"/>
      <c r="F166" s="253"/>
      <c r="G166" s="253"/>
      <c r="H166" s="25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250"/>
      <c r="B167" s="251"/>
      <c r="C167" s="251"/>
      <c r="D167" s="251"/>
      <c r="E167" s="252"/>
      <c r="F167" s="253"/>
      <c r="G167" s="253"/>
      <c r="H167" s="25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250"/>
      <c r="B168" s="251"/>
      <c r="C168" s="251"/>
      <c r="D168" s="251"/>
      <c r="E168" s="252"/>
      <c r="F168" s="253"/>
      <c r="G168" s="253"/>
      <c r="H168" s="25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250"/>
      <c r="B169" s="251"/>
      <c r="C169" s="251"/>
      <c r="D169" s="251"/>
      <c r="E169" s="252"/>
      <c r="F169" s="253"/>
      <c r="G169" s="253"/>
      <c r="H169" s="25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250"/>
      <c r="B170" s="251"/>
      <c r="C170" s="251"/>
      <c r="D170" s="251"/>
      <c r="E170" s="252"/>
      <c r="F170" s="253"/>
      <c r="G170" s="253"/>
      <c r="H170" s="25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250"/>
      <c r="B171" s="251"/>
      <c r="C171" s="251"/>
      <c r="D171" s="251"/>
      <c r="E171" s="252"/>
      <c r="F171" s="253"/>
      <c r="G171" s="253"/>
      <c r="H171" s="25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250"/>
      <c r="B172" s="251"/>
      <c r="C172" s="251"/>
      <c r="D172" s="251"/>
      <c r="E172" s="252"/>
      <c r="F172" s="253"/>
      <c r="G172" s="253"/>
      <c r="H172" s="25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250"/>
      <c r="B173" s="251"/>
      <c r="C173" s="251"/>
      <c r="D173" s="251"/>
      <c r="E173" s="252"/>
      <c r="F173" s="253"/>
      <c r="G173" s="253"/>
      <c r="H173" s="25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250"/>
      <c r="B174" s="251"/>
      <c r="C174" s="251"/>
      <c r="D174" s="251"/>
      <c r="E174" s="252"/>
      <c r="F174" s="253"/>
      <c r="G174" s="253"/>
      <c r="H174" s="25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250"/>
      <c r="B175" s="251"/>
      <c r="C175" s="251"/>
      <c r="D175" s="251"/>
      <c r="E175" s="252"/>
      <c r="F175" s="253"/>
      <c r="G175" s="253"/>
      <c r="H175" s="25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250"/>
      <c r="B176" s="251"/>
      <c r="C176" s="251"/>
      <c r="D176" s="251"/>
      <c r="E176" s="252"/>
      <c r="F176" s="253"/>
      <c r="G176" s="253"/>
      <c r="H176" s="25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250"/>
      <c r="B177" s="251"/>
      <c r="C177" s="251"/>
      <c r="D177" s="251"/>
      <c r="E177" s="252"/>
      <c r="F177" s="253"/>
      <c r="G177" s="253"/>
      <c r="H177" s="25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250"/>
      <c r="B178" s="251"/>
      <c r="C178" s="251"/>
      <c r="D178" s="251"/>
      <c r="E178" s="252"/>
      <c r="F178" s="253"/>
      <c r="G178" s="253"/>
      <c r="H178" s="25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250"/>
      <c r="B179" s="251"/>
      <c r="C179" s="251"/>
      <c r="D179" s="251"/>
      <c r="E179" s="252"/>
      <c r="F179" s="253"/>
      <c r="G179" s="253"/>
      <c r="H179" s="25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250"/>
      <c r="B180" s="251"/>
      <c r="C180" s="251"/>
      <c r="D180" s="251"/>
      <c r="E180" s="252"/>
      <c r="F180" s="253"/>
      <c r="G180" s="253"/>
      <c r="H180" s="25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250"/>
      <c r="B181" s="251"/>
      <c r="C181" s="251"/>
      <c r="D181" s="251"/>
      <c r="E181" s="252"/>
      <c r="F181" s="253"/>
      <c r="G181" s="253"/>
      <c r="H181" s="25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250"/>
      <c r="B182" s="251"/>
      <c r="C182" s="251"/>
      <c r="D182" s="251"/>
      <c r="E182" s="252"/>
      <c r="F182" s="253"/>
      <c r="G182" s="253"/>
      <c r="H182" s="25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250"/>
      <c r="B183" s="251"/>
      <c r="C183" s="251"/>
      <c r="D183" s="251"/>
      <c r="E183" s="252"/>
      <c r="F183" s="253"/>
      <c r="G183" s="253"/>
      <c r="H183" s="25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250"/>
      <c r="B184" s="251"/>
      <c r="C184" s="251"/>
      <c r="D184" s="251"/>
      <c r="E184" s="252"/>
      <c r="F184" s="253"/>
      <c r="G184" s="253"/>
      <c r="H184" s="25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250"/>
      <c r="B185" s="251"/>
      <c r="C185" s="251"/>
      <c r="D185" s="251"/>
      <c r="E185" s="252"/>
      <c r="F185" s="253"/>
      <c r="G185" s="253"/>
      <c r="H185" s="25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250"/>
      <c r="B186" s="251"/>
      <c r="C186" s="251"/>
      <c r="D186" s="251"/>
      <c r="E186" s="252"/>
      <c r="F186" s="253"/>
      <c r="G186" s="253"/>
      <c r="H186" s="25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250"/>
      <c r="B187" s="251"/>
      <c r="C187" s="251"/>
      <c r="D187" s="251"/>
      <c r="E187" s="252"/>
      <c r="F187" s="253"/>
      <c r="G187" s="253"/>
      <c r="H187" s="25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250"/>
      <c r="B188" s="251"/>
      <c r="C188" s="251"/>
      <c r="D188" s="251"/>
      <c r="E188" s="252"/>
      <c r="F188" s="253"/>
      <c r="G188" s="253"/>
      <c r="H188" s="25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250"/>
      <c r="B189" s="251"/>
      <c r="C189" s="251"/>
      <c r="D189" s="251"/>
      <c r="E189" s="252"/>
      <c r="F189" s="253"/>
      <c r="G189" s="253"/>
      <c r="H189" s="25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250"/>
      <c r="B190" s="251"/>
      <c r="C190" s="251"/>
      <c r="D190" s="251"/>
      <c r="E190" s="252"/>
      <c r="F190" s="253"/>
      <c r="G190" s="253"/>
      <c r="H190" s="25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250"/>
      <c r="B191" s="251"/>
      <c r="C191" s="251"/>
      <c r="D191" s="251"/>
      <c r="E191" s="252"/>
      <c r="F191" s="253"/>
      <c r="G191" s="253"/>
      <c r="H191" s="25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250"/>
      <c r="B192" s="251"/>
      <c r="C192" s="251"/>
      <c r="D192" s="251"/>
      <c r="E192" s="252"/>
      <c r="F192" s="253"/>
      <c r="G192" s="253"/>
      <c r="H192" s="25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250"/>
      <c r="B193" s="251"/>
      <c r="C193" s="251"/>
      <c r="D193" s="251"/>
      <c r="E193" s="252"/>
      <c r="F193" s="253"/>
      <c r="G193" s="253"/>
      <c r="H193" s="25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250"/>
      <c r="B194" s="251"/>
      <c r="C194" s="251"/>
      <c r="D194" s="251"/>
      <c r="E194" s="252"/>
      <c r="F194" s="253"/>
      <c r="G194" s="253"/>
      <c r="H194" s="25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250"/>
      <c r="B195" s="251"/>
      <c r="C195" s="251"/>
      <c r="D195" s="251"/>
      <c r="E195" s="252"/>
      <c r="F195" s="253"/>
      <c r="G195" s="253"/>
      <c r="H195" s="25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250"/>
      <c r="B196" s="251"/>
      <c r="C196" s="251"/>
      <c r="D196" s="251"/>
      <c r="E196" s="252"/>
      <c r="F196" s="253"/>
      <c r="G196" s="253"/>
      <c r="H196" s="25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250"/>
      <c r="B197" s="251"/>
      <c r="C197" s="251"/>
      <c r="D197" s="251"/>
      <c r="E197" s="252"/>
      <c r="F197" s="253"/>
      <c r="G197" s="253"/>
      <c r="H197" s="25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250"/>
      <c r="B198" s="251"/>
      <c r="C198" s="251"/>
      <c r="D198" s="251"/>
      <c r="E198" s="252"/>
      <c r="F198" s="253"/>
      <c r="G198" s="253"/>
      <c r="H198" s="25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250"/>
      <c r="B199" s="251"/>
      <c r="C199" s="251"/>
      <c r="D199" s="251"/>
      <c r="E199" s="252"/>
      <c r="F199" s="253"/>
      <c r="G199" s="253"/>
      <c r="H199" s="25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250"/>
      <c r="B200" s="251"/>
      <c r="C200" s="251"/>
      <c r="D200" s="251"/>
      <c r="E200" s="252"/>
      <c r="F200" s="253"/>
      <c r="G200" s="253"/>
      <c r="H200" s="25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250"/>
      <c r="B201" s="251"/>
      <c r="C201" s="251"/>
      <c r="D201" s="251"/>
      <c r="E201" s="252"/>
      <c r="F201" s="253"/>
      <c r="G201" s="253"/>
      <c r="H201" s="25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250"/>
      <c r="B202" s="251"/>
      <c r="C202" s="251"/>
      <c r="D202" s="251"/>
      <c r="E202" s="252"/>
      <c r="F202" s="253"/>
      <c r="G202" s="253"/>
      <c r="H202" s="25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250"/>
      <c r="B203" s="251"/>
      <c r="C203" s="251"/>
      <c r="D203" s="251"/>
      <c r="E203" s="252"/>
      <c r="F203" s="253"/>
      <c r="G203" s="253"/>
      <c r="H203" s="25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250"/>
      <c r="B204" s="251"/>
      <c r="C204" s="251"/>
      <c r="D204" s="251"/>
      <c r="E204" s="252"/>
      <c r="F204" s="253"/>
      <c r="G204" s="253"/>
      <c r="H204" s="25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250"/>
      <c r="B205" s="251"/>
      <c r="C205" s="251"/>
      <c r="D205" s="251"/>
      <c r="E205" s="252"/>
      <c r="F205" s="253"/>
      <c r="G205" s="253"/>
      <c r="H205" s="25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250"/>
      <c r="B206" s="251"/>
      <c r="C206" s="251"/>
      <c r="D206" s="251"/>
      <c r="E206" s="252"/>
      <c r="F206" s="253"/>
      <c r="G206" s="253"/>
      <c r="H206" s="25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250"/>
      <c r="B207" s="251"/>
      <c r="C207" s="251"/>
      <c r="D207" s="251"/>
      <c r="E207" s="252"/>
      <c r="F207" s="253"/>
      <c r="G207" s="253"/>
      <c r="H207" s="25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250"/>
      <c r="B208" s="251"/>
      <c r="C208" s="251"/>
      <c r="D208" s="251"/>
      <c r="E208" s="252"/>
      <c r="F208" s="253"/>
      <c r="G208" s="253"/>
      <c r="H208" s="25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250"/>
      <c r="B209" s="251"/>
      <c r="C209" s="251"/>
      <c r="D209" s="251"/>
      <c r="E209" s="252"/>
      <c r="F209" s="253"/>
      <c r="G209" s="253"/>
      <c r="H209" s="25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250"/>
      <c r="B210" s="251"/>
      <c r="C210" s="251"/>
      <c r="D210" s="251"/>
      <c r="E210" s="252"/>
      <c r="F210" s="253"/>
      <c r="G210" s="253"/>
      <c r="H210" s="25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250"/>
      <c r="B211" s="251"/>
      <c r="C211" s="251"/>
      <c r="D211" s="251"/>
      <c r="E211" s="252"/>
      <c r="F211" s="253"/>
      <c r="G211" s="253"/>
      <c r="H211" s="25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250"/>
      <c r="B212" s="251"/>
      <c r="C212" s="251"/>
      <c r="D212" s="251"/>
      <c r="E212" s="252"/>
      <c r="F212" s="253"/>
      <c r="G212" s="253"/>
      <c r="H212" s="25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250"/>
      <c r="B213" s="251"/>
      <c r="C213" s="251"/>
      <c r="D213" s="251"/>
      <c r="E213" s="252"/>
      <c r="F213" s="253"/>
      <c r="G213" s="253"/>
      <c r="H213" s="25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250"/>
      <c r="B214" s="251"/>
      <c r="C214" s="251"/>
      <c r="D214" s="251"/>
      <c r="E214" s="252"/>
      <c r="F214" s="253"/>
      <c r="G214" s="253"/>
      <c r="H214" s="25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250"/>
      <c r="B215" s="251"/>
      <c r="C215" s="251"/>
      <c r="D215" s="251"/>
      <c r="E215" s="252"/>
      <c r="F215" s="253"/>
      <c r="G215" s="253"/>
      <c r="H215" s="25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250"/>
      <c r="B216" s="251"/>
      <c r="C216" s="251"/>
      <c r="D216" s="251"/>
      <c r="E216" s="252"/>
      <c r="F216" s="253"/>
      <c r="G216" s="253"/>
      <c r="H216" s="25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250"/>
      <c r="B217" s="251"/>
      <c r="C217" s="251"/>
      <c r="D217" s="251"/>
      <c r="E217" s="252"/>
      <c r="F217" s="253"/>
      <c r="G217" s="253"/>
      <c r="H217" s="25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250"/>
      <c r="B218" s="251"/>
      <c r="C218" s="251"/>
      <c r="D218" s="251"/>
      <c r="E218" s="252"/>
      <c r="F218" s="253"/>
      <c r="G218" s="253"/>
      <c r="H218" s="25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250"/>
      <c r="B219" s="251"/>
      <c r="C219" s="251"/>
      <c r="D219" s="251"/>
      <c r="E219" s="252"/>
      <c r="F219" s="253"/>
      <c r="G219" s="253"/>
      <c r="H219" s="25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250"/>
      <c r="B220" s="251"/>
      <c r="C220" s="251"/>
      <c r="D220" s="251"/>
      <c r="E220" s="252"/>
      <c r="F220" s="253"/>
      <c r="G220" s="253"/>
      <c r="H220" s="25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250"/>
      <c r="B221" s="251"/>
      <c r="C221" s="251"/>
      <c r="D221" s="251"/>
      <c r="E221" s="252"/>
      <c r="F221" s="253"/>
      <c r="G221" s="253"/>
      <c r="H221" s="25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250"/>
      <c r="B222" s="251"/>
      <c r="C222" s="251"/>
      <c r="D222" s="251"/>
      <c r="E222" s="252"/>
      <c r="F222" s="253"/>
      <c r="G222" s="253"/>
      <c r="H222" s="25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250"/>
      <c r="B223" s="251"/>
      <c r="C223" s="251"/>
      <c r="D223" s="251"/>
      <c r="E223" s="252"/>
      <c r="F223" s="253"/>
      <c r="G223" s="253"/>
      <c r="H223" s="25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250"/>
      <c r="B224" s="251"/>
      <c r="C224" s="251"/>
      <c r="D224" s="251"/>
      <c r="E224" s="252"/>
      <c r="F224" s="253"/>
      <c r="G224" s="253"/>
      <c r="H224" s="25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250"/>
      <c r="B225" s="251"/>
      <c r="C225" s="251"/>
      <c r="D225" s="251"/>
      <c r="E225" s="252"/>
      <c r="F225" s="253"/>
      <c r="G225" s="253"/>
      <c r="H225" s="25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250"/>
      <c r="B226" s="251"/>
      <c r="C226" s="251"/>
      <c r="D226" s="251"/>
      <c r="E226" s="252"/>
      <c r="F226" s="253"/>
      <c r="G226" s="253"/>
      <c r="H226" s="25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250"/>
      <c r="B227" s="251"/>
      <c r="C227" s="251"/>
      <c r="D227" s="251"/>
      <c r="E227" s="252"/>
      <c r="F227" s="253"/>
      <c r="G227" s="253"/>
      <c r="H227" s="25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250"/>
      <c r="B228" s="251"/>
      <c r="C228" s="251"/>
      <c r="D228" s="251"/>
      <c r="E228" s="252"/>
      <c r="F228" s="253"/>
      <c r="G228" s="253"/>
      <c r="H228" s="25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250"/>
      <c r="B229" s="251"/>
      <c r="C229" s="251"/>
      <c r="D229" s="251"/>
      <c r="E229" s="252"/>
      <c r="F229" s="253"/>
      <c r="G229" s="253"/>
      <c r="H229" s="25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250"/>
      <c r="B230" s="251"/>
      <c r="C230" s="251"/>
      <c r="D230" s="251"/>
      <c r="E230" s="252"/>
      <c r="F230" s="253"/>
      <c r="G230" s="253"/>
      <c r="H230" s="25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250"/>
      <c r="B231" s="251"/>
      <c r="C231" s="251"/>
      <c r="D231" s="251"/>
      <c r="E231" s="252"/>
      <c r="F231" s="253"/>
      <c r="G231" s="253"/>
      <c r="H231" s="25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250"/>
      <c r="B232" s="251"/>
      <c r="C232" s="251"/>
      <c r="D232" s="251"/>
      <c r="E232" s="252"/>
      <c r="F232" s="253"/>
      <c r="G232" s="253"/>
      <c r="H232" s="25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250"/>
      <c r="B233" s="251"/>
      <c r="C233" s="251"/>
      <c r="D233" s="251"/>
      <c r="E233" s="252"/>
      <c r="F233" s="253"/>
      <c r="G233" s="253"/>
      <c r="H233" s="25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250"/>
      <c r="B234" s="251"/>
      <c r="C234" s="251"/>
      <c r="D234" s="251"/>
      <c r="E234" s="252"/>
      <c r="F234" s="253"/>
      <c r="G234" s="253"/>
      <c r="H234" s="25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250"/>
      <c r="B235" s="251"/>
      <c r="C235" s="251"/>
      <c r="D235" s="251"/>
      <c r="E235" s="252"/>
      <c r="F235" s="253"/>
      <c r="G235" s="253"/>
      <c r="H235" s="25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250"/>
      <c r="B236" s="251"/>
      <c r="C236" s="251"/>
      <c r="D236" s="251"/>
      <c r="E236" s="252"/>
      <c r="F236" s="253"/>
      <c r="G236" s="253"/>
      <c r="H236" s="25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250"/>
      <c r="B237" s="251"/>
      <c r="C237" s="251"/>
      <c r="D237" s="251"/>
      <c r="E237" s="252"/>
      <c r="F237" s="253"/>
      <c r="G237" s="253"/>
      <c r="H237" s="25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250"/>
      <c r="B238" s="251"/>
      <c r="C238" s="251"/>
      <c r="D238" s="251"/>
      <c r="E238" s="252"/>
      <c r="F238" s="253"/>
      <c r="G238" s="253"/>
      <c r="H238" s="25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250"/>
      <c r="B239" s="251"/>
      <c r="C239" s="251"/>
      <c r="D239" s="251"/>
      <c r="E239" s="252"/>
      <c r="F239" s="253"/>
      <c r="G239" s="253"/>
      <c r="H239" s="25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250"/>
      <c r="B240" s="251"/>
      <c r="C240" s="251"/>
      <c r="D240" s="251"/>
      <c r="E240" s="252"/>
      <c r="F240" s="253"/>
      <c r="G240" s="253"/>
      <c r="H240" s="25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250"/>
      <c r="B241" s="251"/>
      <c r="C241" s="251"/>
      <c r="D241" s="251"/>
      <c r="E241" s="252"/>
      <c r="F241" s="253"/>
      <c r="G241" s="253"/>
      <c r="H241" s="25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250"/>
      <c r="B242" s="251"/>
      <c r="C242" s="251"/>
      <c r="D242" s="251"/>
      <c r="E242" s="252"/>
      <c r="F242" s="253"/>
      <c r="G242" s="253"/>
      <c r="H242" s="25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250"/>
      <c r="B243" s="251"/>
      <c r="C243" s="251"/>
      <c r="D243" s="251"/>
      <c r="E243" s="252"/>
      <c r="F243" s="253"/>
      <c r="G243" s="253"/>
      <c r="H243" s="25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250"/>
      <c r="B244" s="251"/>
      <c r="C244" s="251"/>
      <c r="D244" s="251"/>
      <c r="E244" s="252"/>
      <c r="F244" s="253"/>
      <c r="G244" s="253"/>
      <c r="H244" s="25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250"/>
      <c r="B245" s="251"/>
      <c r="C245" s="251"/>
      <c r="D245" s="251"/>
      <c r="E245" s="252"/>
      <c r="F245" s="253"/>
      <c r="G245" s="253"/>
      <c r="H245" s="25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250"/>
      <c r="B246" s="251"/>
      <c r="C246" s="251"/>
      <c r="D246" s="251"/>
      <c r="E246" s="252"/>
      <c r="F246" s="253"/>
      <c r="G246" s="253"/>
      <c r="H246" s="25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250"/>
      <c r="B247" s="251"/>
      <c r="C247" s="251"/>
      <c r="D247" s="251"/>
      <c r="E247" s="252"/>
      <c r="F247" s="253"/>
      <c r="G247" s="253"/>
      <c r="H247" s="25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250"/>
      <c r="B248" s="251"/>
      <c r="C248" s="251"/>
      <c r="D248" s="251"/>
      <c r="E248" s="252"/>
      <c r="F248" s="253"/>
      <c r="G248" s="253"/>
      <c r="H248" s="25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250"/>
      <c r="B249" s="251"/>
      <c r="C249" s="251"/>
      <c r="D249" s="251"/>
      <c r="E249" s="252"/>
      <c r="F249" s="253"/>
      <c r="G249" s="253"/>
      <c r="H249" s="25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250"/>
      <c r="B250" s="251"/>
      <c r="C250" s="251"/>
      <c r="D250" s="251"/>
      <c r="E250" s="252"/>
      <c r="F250" s="253"/>
      <c r="G250" s="253"/>
      <c r="H250" s="25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250"/>
      <c r="B251" s="251"/>
      <c r="C251" s="251"/>
      <c r="D251" s="251"/>
      <c r="E251" s="252"/>
      <c r="F251" s="253"/>
      <c r="G251" s="253"/>
      <c r="H251" s="25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250"/>
      <c r="B252" s="251"/>
      <c r="C252" s="251"/>
      <c r="D252" s="251"/>
      <c r="E252" s="252"/>
      <c r="F252" s="253"/>
      <c r="G252" s="253"/>
      <c r="H252" s="25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250"/>
      <c r="B253" s="251"/>
      <c r="C253" s="251"/>
      <c r="D253" s="251"/>
      <c r="E253" s="252"/>
      <c r="F253" s="253"/>
      <c r="G253" s="253"/>
      <c r="H253" s="25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250"/>
      <c r="B254" s="251"/>
      <c r="C254" s="251"/>
      <c r="D254" s="251"/>
      <c r="E254" s="252"/>
      <c r="F254" s="253"/>
      <c r="G254" s="253"/>
      <c r="H254" s="25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250"/>
      <c r="B255" s="251"/>
      <c r="C255" s="251"/>
      <c r="D255" s="251"/>
      <c r="E255" s="252"/>
      <c r="F255" s="253"/>
      <c r="G255" s="253"/>
      <c r="H255" s="25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250"/>
      <c r="B256" s="251"/>
      <c r="C256" s="251"/>
      <c r="D256" s="251"/>
      <c r="E256" s="252"/>
      <c r="F256" s="253"/>
      <c r="G256" s="253"/>
      <c r="H256" s="25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250"/>
      <c r="B257" s="251"/>
      <c r="C257" s="251"/>
      <c r="D257" s="251"/>
      <c r="E257" s="252"/>
      <c r="F257" s="253"/>
      <c r="G257" s="253"/>
      <c r="H257" s="25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250"/>
      <c r="B258" s="251"/>
      <c r="C258" s="251"/>
      <c r="D258" s="251"/>
      <c r="E258" s="252"/>
      <c r="F258" s="253"/>
      <c r="G258" s="253"/>
      <c r="H258" s="25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250"/>
      <c r="B259" s="251"/>
      <c r="C259" s="251"/>
      <c r="D259" s="251"/>
      <c r="E259" s="252"/>
      <c r="F259" s="253"/>
      <c r="G259" s="253"/>
      <c r="H259" s="25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250"/>
      <c r="B260" s="251"/>
      <c r="C260" s="251"/>
      <c r="D260" s="251"/>
      <c r="E260" s="252"/>
      <c r="F260" s="253"/>
      <c r="G260" s="253"/>
      <c r="H260" s="25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250"/>
      <c r="B261" s="251"/>
      <c r="C261" s="251"/>
      <c r="D261" s="251"/>
      <c r="E261" s="252"/>
      <c r="F261" s="253"/>
      <c r="G261" s="253"/>
      <c r="H261" s="25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250"/>
      <c r="B262" s="251"/>
      <c r="C262" s="251"/>
      <c r="D262" s="251"/>
      <c r="E262" s="252"/>
      <c r="F262" s="253"/>
      <c r="G262" s="253"/>
      <c r="H262" s="25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250"/>
      <c r="B263" s="251"/>
      <c r="C263" s="251"/>
      <c r="D263" s="251"/>
      <c r="E263" s="252"/>
      <c r="F263" s="253"/>
      <c r="G263" s="253"/>
      <c r="H263" s="25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250"/>
      <c r="B264" s="251"/>
      <c r="C264" s="251"/>
      <c r="D264" s="251"/>
      <c r="E264" s="252"/>
      <c r="F264" s="253"/>
      <c r="G264" s="253"/>
      <c r="H264" s="25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250"/>
      <c r="B265" s="251"/>
      <c r="C265" s="251"/>
      <c r="D265" s="251"/>
      <c r="E265" s="252"/>
      <c r="F265" s="253"/>
      <c r="G265" s="253"/>
      <c r="H265" s="25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250"/>
      <c r="B266" s="251"/>
      <c r="C266" s="251"/>
      <c r="D266" s="251"/>
      <c r="E266" s="252"/>
      <c r="F266" s="253"/>
      <c r="G266" s="253"/>
      <c r="H266" s="25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250"/>
      <c r="B267" s="251"/>
      <c r="C267" s="251"/>
      <c r="D267" s="251"/>
      <c r="E267" s="252"/>
      <c r="F267" s="253"/>
      <c r="G267" s="253"/>
      <c r="H267" s="25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250"/>
      <c r="B268" s="251"/>
      <c r="C268" s="251"/>
      <c r="D268" s="251"/>
      <c r="E268" s="252"/>
      <c r="F268" s="253"/>
      <c r="G268" s="253"/>
      <c r="H268" s="25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250"/>
      <c r="B269" s="251"/>
      <c r="C269" s="251"/>
      <c r="D269" s="251"/>
      <c r="E269" s="252"/>
      <c r="F269" s="253"/>
      <c r="G269" s="253"/>
      <c r="H269" s="25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250"/>
      <c r="B270" s="251"/>
      <c r="C270" s="251"/>
      <c r="D270" s="251"/>
      <c r="E270" s="252"/>
      <c r="F270" s="253"/>
      <c r="G270" s="253"/>
      <c r="H270" s="25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250"/>
      <c r="B271" s="251"/>
      <c r="C271" s="251"/>
      <c r="D271" s="251"/>
      <c r="E271" s="252"/>
      <c r="F271" s="253"/>
      <c r="G271" s="253"/>
      <c r="H271" s="25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250"/>
      <c r="B272" s="251"/>
      <c r="C272" s="251"/>
      <c r="D272" s="251"/>
      <c r="E272" s="252"/>
      <c r="F272" s="253"/>
      <c r="G272" s="253"/>
      <c r="H272" s="25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250"/>
      <c r="B273" s="251"/>
      <c r="C273" s="251"/>
      <c r="D273" s="251"/>
      <c r="E273" s="252"/>
      <c r="F273" s="253"/>
      <c r="G273" s="253"/>
      <c r="H273" s="252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250"/>
      <c r="B274" s="251"/>
      <c r="C274" s="251"/>
      <c r="D274" s="251"/>
      <c r="E274" s="252"/>
      <c r="F274" s="253"/>
      <c r="G274" s="253"/>
      <c r="H274" s="25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250"/>
      <c r="B275" s="251"/>
      <c r="C275" s="251"/>
      <c r="D275" s="251"/>
      <c r="E275" s="252"/>
      <c r="F275" s="253"/>
      <c r="G275" s="253"/>
      <c r="H275" s="25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250"/>
      <c r="B276" s="251"/>
      <c r="C276" s="251"/>
      <c r="D276" s="251"/>
      <c r="E276" s="252"/>
      <c r="F276" s="253"/>
      <c r="G276" s="253"/>
      <c r="H276" s="25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250"/>
      <c r="B277" s="251"/>
      <c r="C277" s="251"/>
      <c r="D277" s="251"/>
      <c r="E277" s="252"/>
      <c r="F277" s="253"/>
      <c r="G277" s="253"/>
      <c r="H277" s="25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250"/>
      <c r="B278" s="251"/>
      <c r="C278" s="251"/>
      <c r="D278" s="251"/>
      <c r="E278" s="252"/>
      <c r="F278" s="253"/>
      <c r="G278" s="253"/>
      <c r="H278" s="25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250"/>
      <c r="B279" s="251"/>
      <c r="C279" s="251"/>
      <c r="D279" s="251"/>
      <c r="E279" s="252"/>
      <c r="F279" s="253"/>
      <c r="G279" s="253"/>
      <c r="H279" s="25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250"/>
      <c r="B280" s="251"/>
      <c r="C280" s="251"/>
      <c r="D280" s="251"/>
      <c r="E280" s="252"/>
      <c r="F280" s="253"/>
      <c r="G280" s="253"/>
      <c r="H280" s="25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250"/>
      <c r="B281" s="251"/>
      <c r="C281" s="251"/>
      <c r="D281" s="251"/>
      <c r="E281" s="252"/>
      <c r="F281" s="253"/>
      <c r="G281" s="253"/>
      <c r="H281" s="252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250"/>
      <c r="B282" s="251"/>
      <c r="C282" s="251"/>
      <c r="D282" s="251"/>
      <c r="E282" s="252"/>
      <c r="F282" s="253"/>
      <c r="G282" s="253"/>
      <c r="H282" s="252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250"/>
      <c r="B283" s="251"/>
      <c r="C283" s="251"/>
      <c r="D283" s="251"/>
      <c r="E283" s="252"/>
      <c r="F283" s="253"/>
      <c r="G283" s="253"/>
      <c r="H283" s="252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250"/>
      <c r="B284" s="251"/>
      <c r="C284" s="251"/>
      <c r="D284" s="251"/>
      <c r="E284" s="252"/>
      <c r="F284" s="253"/>
      <c r="G284" s="253"/>
      <c r="H284" s="252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250"/>
      <c r="B285" s="251"/>
      <c r="C285" s="251"/>
      <c r="D285" s="251"/>
      <c r="E285" s="252"/>
      <c r="F285" s="253"/>
      <c r="G285" s="253"/>
      <c r="H285" s="252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250"/>
      <c r="B286" s="251"/>
      <c r="C286" s="251"/>
      <c r="D286" s="251"/>
      <c r="E286" s="252"/>
      <c r="F286" s="253"/>
      <c r="G286" s="253"/>
      <c r="H286" s="252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250"/>
      <c r="B287" s="251"/>
      <c r="C287" s="251"/>
      <c r="D287" s="251"/>
      <c r="E287" s="252"/>
      <c r="F287" s="253"/>
      <c r="G287" s="253"/>
      <c r="H287" s="252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250"/>
      <c r="B288" s="251"/>
      <c r="C288" s="251"/>
      <c r="D288" s="251"/>
      <c r="E288" s="252"/>
      <c r="F288" s="253"/>
      <c r="G288" s="253"/>
      <c r="H288" s="252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250"/>
      <c r="B289" s="251"/>
      <c r="C289" s="251"/>
      <c r="D289" s="251"/>
      <c r="E289" s="252"/>
      <c r="F289" s="253"/>
      <c r="G289" s="253"/>
      <c r="H289" s="252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250"/>
      <c r="B290" s="251"/>
      <c r="C290" s="251"/>
      <c r="D290" s="251"/>
      <c r="E290" s="252"/>
      <c r="F290" s="253"/>
      <c r="G290" s="253"/>
      <c r="H290" s="252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250"/>
      <c r="B291" s="251"/>
      <c r="C291" s="251"/>
      <c r="D291" s="251"/>
      <c r="E291" s="252"/>
      <c r="F291" s="253"/>
      <c r="G291" s="253"/>
      <c r="H291" s="252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250"/>
      <c r="B292" s="251"/>
      <c r="C292" s="251"/>
      <c r="D292" s="251"/>
      <c r="E292" s="252"/>
      <c r="F292" s="253"/>
      <c r="G292" s="253"/>
      <c r="H292" s="252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250"/>
      <c r="B293" s="251"/>
      <c r="C293" s="251"/>
      <c r="D293" s="251"/>
      <c r="E293" s="252"/>
      <c r="F293" s="253"/>
      <c r="G293" s="253"/>
      <c r="H293" s="252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250"/>
      <c r="B294" s="251"/>
      <c r="C294" s="251"/>
      <c r="D294" s="251"/>
      <c r="E294" s="252"/>
      <c r="F294" s="253"/>
      <c r="G294" s="253"/>
      <c r="H294" s="252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250"/>
      <c r="B295" s="251"/>
      <c r="C295" s="251"/>
      <c r="D295" s="251"/>
      <c r="E295" s="252"/>
      <c r="F295" s="253"/>
      <c r="G295" s="253"/>
      <c r="H295" s="252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250"/>
      <c r="B296" s="251"/>
      <c r="C296" s="251"/>
      <c r="D296" s="251"/>
      <c r="E296" s="252"/>
      <c r="F296" s="253"/>
      <c r="G296" s="253"/>
      <c r="H296" s="252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250"/>
      <c r="B297" s="251"/>
      <c r="C297" s="251"/>
      <c r="D297" s="251"/>
      <c r="E297" s="252"/>
      <c r="F297" s="253"/>
      <c r="G297" s="253"/>
      <c r="H297" s="252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250"/>
      <c r="B298" s="251"/>
      <c r="C298" s="251"/>
      <c r="D298" s="251"/>
      <c r="E298" s="252"/>
      <c r="F298" s="253"/>
      <c r="G298" s="253"/>
      <c r="H298" s="252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250"/>
      <c r="B299" s="251"/>
      <c r="C299" s="251"/>
      <c r="D299" s="251"/>
      <c r="E299" s="252"/>
      <c r="F299" s="253"/>
      <c r="G299" s="253"/>
      <c r="H299" s="252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250"/>
      <c r="B300" s="251"/>
      <c r="C300" s="251"/>
      <c r="D300" s="251"/>
      <c r="E300" s="252"/>
      <c r="F300" s="253"/>
      <c r="G300" s="253"/>
      <c r="H300" s="252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250"/>
      <c r="B301" s="251"/>
      <c r="C301" s="251"/>
      <c r="D301" s="251"/>
      <c r="E301" s="252"/>
      <c r="F301" s="253"/>
      <c r="G301" s="253"/>
      <c r="H301" s="252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250"/>
      <c r="B302" s="251"/>
      <c r="C302" s="251"/>
      <c r="D302" s="251"/>
      <c r="E302" s="252"/>
      <c r="F302" s="253"/>
      <c r="G302" s="253"/>
      <c r="H302" s="252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250"/>
      <c r="B303" s="251"/>
      <c r="C303" s="251"/>
      <c r="D303" s="251"/>
      <c r="E303" s="252"/>
      <c r="F303" s="253"/>
      <c r="G303" s="253"/>
      <c r="H303" s="252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250"/>
      <c r="B304" s="251"/>
      <c r="C304" s="251"/>
      <c r="D304" s="251"/>
      <c r="E304" s="252"/>
      <c r="F304" s="253"/>
      <c r="G304" s="253"/>
      <c r="H304" s="252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250"/>
      <c r="B305" s="251"/>
      <c r="C305" s="251"/>
      <c r="D305" s="251"/>
      <c r="E305" s="252"/>
      <c r="F305" s="253"/>
      <c r="G305" s="253"/>
      <c r="H305" s="252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250"/>
      <c r="B306" s="251"/>
      <c r="C306" s="251"/>
      <c r="D306" s="251"/>
      <c r="E306" s="252"/>
      <c r="F306" s="253"/>
      <c r="G306" s="253"/>
      <c r="H306" s="252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250"/>
      <c r="B307" s="251"/>
      <c r="C307" s="251"/>
      <c r="D307" s="251"/>
      <c r="E307" s="252"/>
      <c r="F307" s="253"/>
      <c r="G307" s="253"/>
      <c r="H307" s="252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250"/>
      <c r="B308" s="251"/>
      <c r="C308" s="251"/>
      <c r="D308" s="251"/>
      <c r="E308" s="252"/>
      <c r="F308" s="253"/>
      <c r="G308" s="253"/>
      <c r="H308" s="252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250"/>
      <c r="B309" s="251"/>
      <c r="C309" s="251"/>
      <c r="D309" s="251"/>
      <c r="E309" s="252"/>
      <c r="F309" s="253"/>
      <c r="G309" s="253"/>
      <c r="H309" s="252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250"/>
      <c r="B310" s="251"/>
      <c r="C310" s="251"/>
      <c r="D310" s="251"/>
      <c r="E310" s="252"/>
      <c r="F310" s="253"/>
      <c r="G310" s="253"/>
      <c r="H310" s="252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250"/>
      <c r="B311" s="251"/>
      <c r="C311" s="251"/>
      <c r="D311" s="251"/>
      <c r="E311" s="252"/>
      <c r="F311" s="253"/>
      <c r="G311" s="253"/>
      <c r="H311" s="252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250"/>
      <c r="B312" s="251"/>
      <c r="C312" s="251"/>
      <c r="D312" s="251"/>
      <c r="E312" s="252"/>
      <c r="F312" s="253"/>
      <c r="G312" s="253"/>
      <c r="H312" s="252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250"/>
      <c r="B313" s="251"/>
      <c r="C313" s="251"/>
      <c r="D313" s="251"/>
      <c r="E313" s="252"/>
      <c r="F313" s="253"/>
      <c r="G313" s="253"/>
      <c r="H313" s="252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250"/>
      <c r="B314" s="251"/>
      <c r="C314" s="251"/>
      <c r="D314" s="251"/>
      <c r="E314" s="252"/>
      <c r="F314" s="253"/>
      <c r="G314" s="253"/>
      <c r="H314" s="252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250"/>
      <c r="B315" s="251"/>
      <c r="C315" s="251"/>
      <c r="D315" s="251"/>
      <c r="E315" s="252"/>
      <c r="F315" s="253"/>
      <c r="G315" s="253"/>
      <c r="H315" s="252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250"/>
      <c r="B316" s="251"/>
      <c r="C316" s="251"/>
      <c r="D316" s="251"/>
      <c r="E316" s="252"/>
      <c r="F316" s="253"/>
      <c r="G316" s="253"/>
      <c r="H316" s="252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250"/>
      <c r="B317" s="251"/>
      <c r="C317" s="251"/>
      <c r="D317" s="251"/>
      <c r="E317" s="252"/>
      <c r="F317" s="253"/>
      <c r="G317" s="253"/>
      <c r="H317" s="252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250"/>
      <c r="B318" s="251"/>
      <c r="C318" s="251"/>
      <c r="D318" s="251"/>
      <c r="E318" s="252"/>
      <c r="F318" s="253"/>
      <c r="G318" s="253"/>
      <c r="H318" s="252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250"/>
      <c r="B319" s="251"/>
      <c r="C319" s="251"/>
      <c r="D319" s="251"/>
      <c r="E319" s="252"/>
      <c r="F319" s="253"/>
      <c r="G319" s="253"/>
      <c r="H319" s="252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250"/>
      <c r="B320" s="251"/>
      <c r="C320" s="251"/>
      <c r="D320" s="251"/>
      <c r="E320" s="252"/>
      <c r="F320" s="253"/>
      <c r="G320" s="253"/>
      <c r="H320" s="252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250"/>
      <c r="B321" s="251"/>
      <c r="C321" s="251"/>
      <c r="D321" s="251"/>
      <c r="E321" s="252"/>
      <c r="F321" s="253"/>
      <c r="G321" s="253"/>
      <c r="H321" s="252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250"/>
      <c r="B322" s="251"/>
      <c r="C322" s="251"/>
      <c r="D322" s="251"/>
      <c r="E322" s="252"/>
      <c r="F322" s="253"/>
      <c r="G322" s="253"/>
      <c r="H322" s="252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250"/>
      <c r="B323" s="251"/>
      <c r="C323" s="251"/>
      <c r="D323" s="251"/>
      <c r="E323" s="252"/>
      <c r="F323" s="253"/>
      <c r="G323" s="253"/>
      <c r="H323" s="252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250"/>
      <c r="B324" s="251"/>
      <c r="C324" s="251"/>
      <c r="D324" s="251"/>
      <c r="E324" s="252"/>
      <c r="F324" s="253"/>
      <c r="G324" s="253"/>
      <c r="H324" s="252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250"/>
      <c r="B325" s="251"/>
      <c r="C325" s="251"/>
      <c r="D325" s="251"/>
      <c r="E325" s="252"/>
      <c r="F325" s="253"/>
      <c r="G325" s="253"/>
      <c r="H325" s="252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250"/>
      <c r="B326" s="251"/>
      <c r="C326" s="251"/>
      <c r="D326" s="251"/>
      <c r="E326" s="252"/>
      <c r="F326" s="253"/>
      <c r="G326" s="253"/>
      <c r="H326" s="252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250"/>
      <c r="B327" s="251"/>
      <c r="C327" s="251"/>
      <c r="D327" s="251"/>
      <c r="E327" s="252"/>
      <c r="F327" s="253"/>
      <c r="G327" s="253"/>
      <c r="H327" s="252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250"/>
      <c r="B328" s="251"/>
      <c r="C328" s="251"/>
      <c r="D328" s="251"/>
      <c r="E328" s="252"/>
      <c r="F328" s="253"/>
      <c r="G328" s="253"/>
      <c r="H328" s="252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250"/>
      <c r="B329" s="251"/>
      <c r="C329" s="251"/>
      <c r="D329" s="251"/>
      <c r="E329" s="252"/>
      <c r="F329" s="253"/>
      <c r="G329" s="253"/>
      <c r="H329" s="252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250"/>
      <c r="B330" s="251"/>
      <c r="C330" s="251"/>
      <c r="D330" s="251"/>
      <c r="E330" s="252"/>
      <c r="F330" s="253"/>
      <c r="G330" s="253"/>
      <c r="H330" s="252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250"/>
      <c r="B331" s="251"/>
      <c r="C331" s="251"/>
      <c r="D331" s="251"/>
      <c r="E331" s="252"/>
      <c r="F331" s="253"/>
      <c r="G331" s="253"/>
      <c r="H331" s="252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250"/>
      <c r="B332" s="251"/>
      <c r="C332" s="251"/>
      <c r="D332" s="251"/>
      <c r="E332" s="252"/>
      <c r="F332" s="253"/>
      <c r="G332" s="253"/>
      <c r="H332" s="252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250"/>
      <c r="B333" s="251"/>
      <c r="C333" s="251"/>
      <c r="D333" s="251"/>
      <c r="E333" s="252"/>
      <c r="F333" s="253"/>
      <c r="G333" s="253"/>
      <c r="H333" s="252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250"/>
      <c r="B334" s="251"/>
      <c r="C334" s="251"/>
      <c r="D334" s="251"/>
      <c r="E334" s="252"/>
      <c r="F334" s="253"/>
      <c r="G334" s="253"/>
      <c r="H334" s="252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250"/>
      <c r="B335" s="251"/>
      <c r="C335" s="251"/>
      <c r="D335" s="251"/>
      <c r="E335" s="252"/>
      <c r="F335" s="253"/>
      <c r="G335" s="253"/>
      <c r="H335" s="252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250"/>
      <c r="B336" s="251"/>
      <c r="C336" s="251"/>
      <c r="D336" s="251"/>
      <c r="E336" s="252"/>
      <c r="F336" s="253"/>
      <c r="G336" s="253"/>
      <c r="H336" s="252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250"/>
      <c r="B337" s="251"/>
      <c r="C337" s="251"/>
      <c r="D337" s="251"/>
      <c r="E337" s="252"/>
      <c r="F337" s="253"/>
      <c r="G337" s="253"/>
      <c r="H337" s="252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250"/>
      <c r="B338" s="251"/>
      <c r="C338" s="251"/>
      <c r="D338" s="251"/>
      <c r="E338" s="252"/>
      <c r="F338" s="253"/>
      <c r="G338" s="253"/>
      <c r="H338" s="25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250"/>
      <c r="B339" s="251"/>
      <c r="C339" s="251"/>
      <c r="D339" s="251"/>
      <c r="E339" s="252"/>
      <c r="F339" s="253"/>
      <c r="G339" s="253"/>
      <c r="H339" s="25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250"/>
      <c r="B340" s="251"/>
      <c r="C340" s="251"/>
      <c r="D340" s="251"/>
      <c r="E340" s="252"/>
      <c r="F340" s="253"/>
      <c r="G340" s="253"/>
      <c r="H340" s="25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250"/>
      <c r="B341" s="251"/>
      <c r="C341" s="251"/>
      <c r="D341" s="251"/>
      <c r="E341" s="252"/>
      <c r="F341" s="253"/>
      <c r="G341" s="253"/>
      <c r="H341" s="252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250"/>
      <c r="B342" s="251"/>
      <c r="C342" s="251"/>
      <c r="D342" s="251"/>
      <c r="E342" s="252"/>
      <c r="F342" s="253"/>
      <c r="G342" s="253"/>
      <c r="H342" s="25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250"/>
      <c r="B343" s="251"/>
      <c r="C343" s="251"/>
      <c r="D343" s="251"/>
      <c r="E343" s="252"/>
      <c r="F343" s="253"/>
      <c r="G343" s="253"/>
      <c r="H343" s="25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250"/>
      <c r="B344" s="251"/>
      <c r="C344" s="251"/>
      <c r="D344" s="251"/>
      <c r="E344" s="252"/>
      <c r="F344" s="253"/>
      <c r="G344" s="253"/>
      <c r="H344" s="25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250"/>
      <c r="B345" s="251"/>
      <c r="C345" s="251"/>
      <c r="D345" s="251"/>
      <c r="E345" s="252"/>
      <c r="F345" s="253"/>
      <c r="G345" s="253"/>
      <c r="H345" s="25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250"/>
      <c r="B346" s="251"/>
      <c r="C346" s="251"/>
      <c r="D346" s="251"/>
      <c r="E346" s="252"/>
      <c r="F346" s="253"/>
      <c r="G346" s="253"/>
      <c r="H346" s="25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250"/>
      <c r="B347" s="251"/>
      <c r="C347" s="251"/>
      <c r="D347" s="251"/>
      <c r="E347" s="252"/>
      <c r="F347" s="253"/>
      <c r="G347" s="253"/>
      <c r="H347" s="25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250"/>
      <c r="B348" s="251"/>
      <c r="C348" s="251"/>
      <c r="D348" s="251"/>
      <c r="E348" s="252"/>
      <c r="F348" s="253"/>
      <c r="G348" s="253"/>
      <c r="H348" s="25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250"/>
      <c r="B349" s="251"/>
      <c r="C349" s="251"/>
      <c r="D349" s="251"/>
      <c r="E349" s="252"/>
      <c r="F349" s="253"/>
      <c r="G349" s="253"/>
      <c r="H349" s="25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250"/>
      <c r="B350" s="251"/>
      <c r="C350" s="251"/>
      <c r="D350" s="251"/>
      <c r="E350" s="252"/>
      <c r="F350" s="253"/>
      <c r="G350" s="253"/>
      <c r="H350" s="25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250"/>
      <c r="B351" s="251"/>
      <c r="C351" s="251"/>
      <c r="D351" s="251"/>
      <c r="E351" s="252"/>
      <c r="F351" s="253"/>
      <c r="G351" s="253"/>
      <c r="H351" s="25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250"/>
      <c r="B352" s="251"/>
      <c r="C352" s="251"/>
      <c r="D352" s="251"/>
      <c r="E352" s="252"/>
      <c r="F352" s="253"/>
      <c r="G352" s="253"/>
      <c r="H352" s="25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250"/>
      <c r="B353" s="251"/>
      <c r="C353" s="251"/>
      <c r="D353" s="251"/>
      <c r="E353" s="252"/>
      <c r="F353" s="253"/>
      <c r="G353" s="253"/>
      <c r="H353" s="25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250"/>
      <c r="B354" s="251"/>
      <c r="C354" s="251"/>
      <c r="D354" s="251"/>
      <c r="E354" s="252"/>
      <c r="F354" s="253"/>
      <c r="G354" s="253"/>
      <c r="H354" s="25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250"/>
      <c r="B355" s="251"/>
      <c r="C355" s="251"/>
      <c r="D355" s="251"/>
      <c r="E355" s="252"/>
      <c r="F355" s="253"/>
      <c r="G355" s="253"/>
      <c r="H355" s="25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250"/>
      <c r="B356" s="251"/>
      <c r="C356" s="251"/>
      <c r="D356" s="251"/>
      <c r="E356" s="252"/>
      <c r="F356" s="253"/>
      <c r="G356" s="253"/>
      <c r="H356" s="25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250"/>
      <c r="B357" s="251"/>
      <c r="C357" s="251"/>
      <c r="D357" s="251"/>
      <c r="E357" s="252"/>
      <c r="F357" s="253"/>
      <c r="G357" s="253"/>
      <c r="H357" s="25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250"/>
      <c r="B358" s="251"/>
      <c r="C358" s="251"/>
      <c r="D358" s="251"/>
      <c r="E358" s="252"/>
      <c r="F358" s="253"/>
      <c r="G358" s="253"/>
      <c r="H358" s="25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250"/>
      <c r="B359" s="251"/>
      <c r="C359" s="251"/>
      <c r="D359" s="251"/>
      <c r="E359" s="252"/>
      <c r="F359" s="253"/>
      <c r="G359" s="253"/>
      <c r="H359" s="25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250"/>
      <c r="B360" s="251"/>
      <c r="C360" s="251"/>
      <c r="D360" s="251"/>
      <c r="E360" s="252"/>
      <c r="F360" s="253"/>
      <c r="G360" s="253"/>
      <c r="H360" s="25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250"/>
      <c r="B361" s="251"/>
      <c r="C361" s="251"/>
      <c r="D361" s="251"/>
      <c r="E361" s="252"/>
      <c r="F361" s="253"/>
      <c r="G361" s="253"/>
      <c r="H361" s="25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250"/>
      <c r="B362" s="251"/>
      <c r="C362" s="251"/>
      <c r="D362" s="251"/>
      <c r="E362" s="252"/>
      <c r="F362" s="253"/>
      <c r="G362" s="253"/>
      <c r="H362" s="25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250"/>
      <c r="B363" s="251"/>
      <c r="C363" s="251"/>
      <c r="D363" s="251"/>
      <c r="E363" s="252"/>
      <c r="F363" s="253"/>
      <c r="G363" s="253"/>
      <c r="H363" s="25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250"/>
      <c r="B364" s="251"/>
      <c r="C364" s="251"/>
      <c r="D364" s="251"/>
      <c r="E364" s="252"/>
      <c r="F364" s="253"/>
      <c r="G364" s="253"/>
      <c r="H364" s="25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250"/>
      <c r="B365" s="251"/>
      <c r="C365" s="251"/>
      <c r="D365" s="251"/>
      <c r="E365" s="252"/>
      <c r="F365" s="253"/>
      <c r="G365" s="253"/>
      <c r="H365" s="25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250"/>
      <c r="B366" s="251"/>
      <c r="C366" s="251"/>
      <c r="D366" s="251"/>
      <c r="E366" s="252"/>
      <c r="F366" s="253"/>
      <c r="G366" s="253"/>
      <c r="H366" s="25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250"/>
      <c r="B367" s="251"/>
      <c r="C367" s="251"/>
      <c r="D367" s="251"/>
      <c r="E367" s="252"/>
      <c r="F367" s="253"/>
      <c r="G367" s="253"/>
      <c r="H367" s="25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250"/>
      <c r="B368" s="251"/>
      <c r="C368" s="251"/>
      <c r="D368" s="251"/>
      <c r="E368" s="252"/>
      <c r="F368" s="253"/>
      <c r="G368" s="253"/>
      <c r="H368" s="25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250"/>
      <c r="B369" s="251"/>
      <c r="C369" s="251"/>
      <c r="D369" s="251"/>
      <c r="E369" s="252"/>
      <c r="F369" s="253"/>
      <c r="G369" s="253"/>
      <c r="H369" s="25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250"/>
      <c r="B370" s="251"/>
      <c r="C370" s="251"/>
      <c r="D370" s="251"/>
      <c r="E370" s="252"/>
      <c r="F370" s="253"/>
      <c r="G370" s="253"/>
      <c r="H370" s="25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250"/>
      <c r="B371" s="251"/>
      <c r="C371" s="251"/>
      <c r="D371" s="251"/>
      <c r="E371" s="252"/>
      <c r="F371" s="253"/>
      <c r="G371" s="253"/>
      <c r="H371" s="25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250"/>
      <c r="B372" s="251"/>
      <c r="C372" s="251"/>
      <c r="D372" s="251"/>
      <c r="E372" s="252"/>
      <c r="F372" s="253"/>
      <c r="G372" s="253"/>
      <c r="H372" s="25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250"/>
      <c r="B373" s="251"/>
      <c r="C373" s="251"/>
      <c r="D373" s="251"/>
      <c r="E373" s="252"/>
      <c r="F373" s="253"/>
      <c r="G373" s="253"/>
      <c r="H373" s="25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250"/>
      <c r="B374" s="251"/>
      <c r="C374" s="251"/>
      <c r="D374" s="251"/>
      <c r="E374" s="252"/>
      <c r="F374" s="253"/>
      <c r="G374" s="253"/>
      <c r="H374" s="25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250"/>
      <c r="B375" s="251"/>
      <c r="C375" s="251"/>
      <c r="D375" s="251"/>
      <c r="E375" s="252"/>
      <c r="F375" s="253"/>
      <c r="G375" s="253"/>
      <c r="H375" s="25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250"/>
      <c r="B376" s="251"/>
      <c r="C376" s="251"/>
      <c r="D376" s="251"/>
      <c r="E376" s="252"/>
      <c r="F376" s="253"/>
      <c r="G376" s="253"/>
      <c r="H376" s="25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250"/>
      <c r="B377" s="251"/>
      <c r="C377" s="251"/>
      <c r="D377" s="251"/>
      <c r="E377" s="252"/>
      <c r="F377" s="253"/>
      <c r="G377" s="253"/>
      <c r="H377" s="25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250"/>
      <c r="B378" s="251"/>
      <c r="C378" s="251"/>
      <c r="D378" s="251"/>
      <c r="E378" s="252"/>
      <c r="F378" s="253"/>
      <c r="G378" s="253"/>
      <c r="H378" s="25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250"/>
      <c r="B379" s="251"/>
      <c r="C379" s="251"/>
      <c r="D379" s="251"/>
      <c r="E379" s="252"/>
      <c r="F379" s="253"/>
      <c r="G379" s="253"/>
      <c r="H379" s="25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250"/>
      <c r="B380" s="251"/>
      <c r="C380" s="251"/>
      <c r="D380" s="251"/>
      <c r="E380" s="252"/>
      <c r="F380" s="253"/>
      <c r="G380" s="253"/>
      <c r="H380" s="25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250"/>
      <c r="B381" s="251"/>
      <c r="C381" s="251"/>
      <c r="D381" s="251"/>
      <c r="E381" s="252"/>
      <c r="F381" s="253"/>
      <c r="G381" s="253"/>
      <c r="H381" s="25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250"/>
      <c r="B382" s="251"/>
      <c r="C382" s="251"/>
      <c r="D382" s="251"/>
      <c r="E382" s="252"/>
      <c r="F382" s="253"/>
      <c r="G382" s="253"/>
      <c r="H382" s="25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250"/>
      <c r="B383" s="251"/>
      <c r="C383" s="251"/>
      <c r="D383" s="251"/>
      <c r="E383" s="252"/>
      <c r="F383" s="253"/>
      <c r="G383" s="253"/>
      <c r="H383" s="25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250"/>
      <c r="B384" s="251"/>
      <c r="C384" s="251"/>
      <c r="D384" s="251"/>
      <c r="E384" s="252"/>
      <c r="F384" s="253"/>
      <c r="G384" s="253"/>
      <c r="H384" s="25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250"/>
      <c r="B385" s="251"/>
      <c r="C385" s="251"/>
      <c r="D385" s="251"/>
      <c r="E385" s="252"/>
      <c r="F385" s="253"/>
      <c r="G385" s="253"/>
      <c r="H385" s="25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250"/>
      <c r="B386" s="251"/>
      <c r="C386" s="251"/>
      <c r="D386" s="251"/>
      <c r="E386" s="252"/>
      <c r="F386" s="253"/>
      <c r="G386" s="253"/>
      <c r="H386" s="25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250"/>
      <c r="B387" s="251"/>
      <c r="C387" s="251"/>
      <c r="D387" s="251"/>
      <c r="E387" s="252"/>
      <c r="F387" s="253"/>
      <c r="G387" s="253"/>
      <c r="H387" s="25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250"/>
      <c r="B388" s="251"/>
      <c r="C388" s="251"/>
      <c r="D388" s="251"/>
      <c r="E388" s="252"/>
      <c r="F388" s="253"/>
      <c r="G388" s="253"/>
      <c r="H388" s="25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250"/>
      <c r="B389" s="251"/>
      <c r="C389" s="251"/>
      <c r="D389" s="251"/>
      <c r="E389" s="252"/>
      <c r="F389" s="253"/>
      <c r="G389" s="253"/>
      <c r="H389" s="25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250"/>
      <c r="B390" s="251"/>
      <c r="C390" s="251"/>
      <c r="D390" s="251"/>
      <c r="E390" s="252"/>
      <c r="F390" s="253"/>
      <c r="G390" s="253"/>
      <c r="H390" s="25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250"/>
      <c r="B391" s="251"/>
      <c r="C391" s="251"/>
      <c r="D391" s="251"/>
      <c r="E391" s="252"/>
      <c r="F391" s="253"/>
      <c r="G391" s="253"/>
      <c r="H391" s="25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250"/>
      <c r="B392" s="251"/>
      <c r="C392" s="251"/>
      <c r="D392" s="251"/>
      <c r="E392" s="252"/>
      <c r="F392" s="253"/>
      <c r="G392" s="253"/>
      <c r="H392" s="25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250"/>
      <c r="B393" s="251"/>
      <c r="C393" s="251"/>
      <c r="D393" s="251"/>
      <c r="E393" s="252"/>
      <c r="F393" s="253"/>
      <c r="G393" s="253"/>
      <c r="H393" s="25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250"/>
      <c r="B394" s="251"/>
      <c r="C394" s="251"/>
      <c r="D394" s="251"/>
      <c r="E394" s="252"/>
      <c r="F394" s="253"/>
      <c r="G394" s="253"/>
      <c r="H394" s="25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250"/>
      <c r="B395" s="251"/>
      <c r="C395" s="251"/>
      <c r="D395" s="251"/>
      <c r="E395" s="252"/>
      <c r="F395" s="253"/>
      <c r="G395" s="253"/>
      <c r="H395" s="25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250"/>
      <c r="B396" s="251"/>
      <c r="C396" s="251"/>
      <c r="D396" s="251"/>
      <c r="E396" s="252"/>
      <c r="F396" s="253"/>
      <c r="G396" s="253"/>
      <c r="H396" s="25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250"/>
      <c r="B397" s="251"/>
      <c r="C397" s="251"/>
      <c r="D397" s="251"/>
      <c r="E397" s="252"/>
      <c r="F397" s="253"/>
      <c r="G397" s="253"/>
      <c r="H397" s="25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250"/>
      <c r="B398" s="251"/>
      <c r="C398" s="251"/>
      <c r="D398" s="251"/>
      <c r="E398" s="252"/>
      <c r="F398" s="253"/>
      <c r="G398" s="253"/>
      <c r="H398" s="25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250"/>
      <c r="B399" s="251"/>
      <c r="C399" s="251"/>
      <c r="D399" s="251"/>
      <c r="E399" s="252"/>
      <c r="F399" s="253"/>
      <c r="G399" s="253"/>
      <c r="H399" s="25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250"/>
      <c r="B400" s="251"/>
      <c r="C400" s="251"/>
      <c r="D400" s="251"/>
      <c r="E400" s="252"/>
      <c r="F400" s="253"/>
      <c r="G400" s="253"/>
      <c r="H400" s="25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250"/>
      <c r="B401" s="251"/>
      <c r="C401" s="251"/>
      <c r="D401" s="251"/>
      <c r="E401" s="252"/>
      <c r="F401" s="253"/>
      <c r="G401" s="253"/>
      <c r="H401" s="25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250"/>
      <c r="B402" s="251"/>
      <c r="C402" s="251"/>
      <c r="D402" s="251"/>
      <c r="E402" s="252"/>
      <c r="F402" s="253"/>
      <c r="G402" s="253"/>
      <c r="H402" s="25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250"/>
      <c r="B403" s="251"/>
      <c r="C403" s="251"/>
      <c r="D403" s="251"/>
      <c r="E403" s="252"/>
      <c r="F403" s="253"/>
      <c r="G403" s="253"/>
      <c r="H403" s="25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250"/>
      <c r="B404" s="251"/>
      <c r="C404" s="251"/>
      <c r="D404" s="251"/>
      <c r="E404" s="252"/>
      <c r="F404" s="253"/>
      <c r="G404" s="253"/>
      <c r="H404" s="25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250"/>
      <c r="B405" s="251"/>
      <c r="C405" s="251"/>
      <c r="D405" s="251"/>
      <c r="E405" s="252"/>
      <c r="F405" s="253"/>
      <c r="G405" s="253"/>
      <c r="H405" s="25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250"/>
      <c r="B406" s="251"/>
      <c r="C406" s="251"/>
      <c r="D406" s="251"/>
      <c r="E406" s="252"/>
      <c r="F406" s="253"/>
      <c r="G406" s="253"/>
      <c r="H406" s="25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250"/>
      <c r="B407" s="251"/>
      <c r="C407" s="251"/>
      <c r="D407" s="251"/>
      <c r="E407" s="252"/>
      <c r="F407" s="253"/>
      <c r="G407" s="253"/>
      <c r="H407" s="25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250"/>
      <c r="B408" s="251"/>
      <c r="C408" s="251"/>
      <c r="D408" s="251"/>
      <c r="E408" s="252"/>
      <c r="F408" s="253"/>
      <c r="G408" s="253"/>
      <c r="H408" s="25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250"/>
      <c r="B409" s="251"/>
      <c r="C409" s="251"/>
      <c r="D409" s="251"/>
      <c r="E409" s="252"/>
      <c r="F409" s="253"/>
      <c r="G409" s="253"/>
      <c r="H409" s="25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250"/>
      <c r="B410" s="251"/>
      <c r="C410" s="251"/>
      <c r="D410" s="251"/>
      <c r="E410" s="252"/>
      <c r="F410" s="253"/>
      <c r="G410" s="253"/>
      <c r="H410" s="25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250"/>
      <c r="B411" s="251"/>
      <c r="C411" s="251"/>
      <c r="D411" s="251"/>
      <c r="E411" s="252"/>
      <c r="F411" s="253"/>
      <c r="G411" s="253"/>
      <c r="H411" s="25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250"/>
      <c r="B412" s="251"/>
      <c r="C412" s="251"/>
      <c r="D412" s="251"/>
      <c r="E412" s="252"/>
      <c r="F412" s="253"/>
      <c r="G412" s="253"/>
      <c r="H412" s="25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250"/>
      <c r="B413" s="251"/>
      <c r="C413" s="251"/>
      <c r="D413" s="251"/>
      <c r="E413" s="252"/>
      <c r="F413" s="253"/>
      <c r="G413" s="253"/>
      <c r="H413" s="25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250"/>
      <c r="B414" s="251"/>
      <c r="C414" s="251"/>
      <c r="D414" s="251"/>
      <c r="E414" s="252"/>
      <c r="F414" s="253"/>
      <c r="G414" s="253"/>
      <c r="H414" s="25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250"/>
      <c r="B415" s="251"/>
      <c r="C415" s="251"/>
      <c r="D415" s="251"/>
      <c r="E415" s="252"/>
      <c r="F415" s="253"/>
      <c r="G415" s="253"/>
      <c r="H415" s="25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250"/>
      <c r="B416" s="251"/>
      <c r="C416" s="251"/>
      <c r="D416" s="251"/>
      <c r="E416" s="252"/>
      <c r="F416" s="253"/>
      <c r="G416" s="253"/>
      <c r="H416" s="25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250"/>
      <c r="B417" s="251"/>
      <c r="C417" s="251"/>
      <c r="D417" s="251"/>
      <c r="E417" s="252"/>
      <c r="F417" s="253"/>
      <c r="G417" s="253"/>
      <c r="H417" s="25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250"/>
      <c r="B418" s="251"/>
      <c r="C418" s="251"/>
      <c r="D418" s="251"/>
      <c r="E418" s="252"/>
      <c r="F418" s="253"/>
      <c r="G418" s="253"/>
      <c r="H418" s="25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250"/>
      <c r="B419" s="251"/>
      <c r="C419" s="251"/>
      <c r="D419" s="251"/>
      <c r="E419" s="252"/>
      <c r="F419" s="253"/>
      <c r="G419" s="253"/>
      <c r="H419" s="25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250"/>
      <c r="B420" s="251"/>
      <c r="C420" s="251"/>
      <c r="D420" s="251"/>
      <c r="E420" s="252"/>
      <c r="F420" s="253"/>
      <c r="G420" s="253"/>
      <c r="H420" s="25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250"/>
      <c r="B421" s="251"/>
      <c r="C421" s="251"/>
      <c r="D421" s="251"/>
      <c r="E421" s="252"/>
      <c r="F421" s="253"/>
      <c r="G421" s="253"/>
      <c r="H421" s="25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250"/>
      <c r="B422" s="251"/>
      <c r="C422" s="251"/>
      <c r="D422" s="251"/>
      <c r="E422" s="252"/>
      <c r="F422" s="253"/>
      <c r="G422" s="253"/>
      <c r="H422" s="25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250"/>
      <c r="B423" s="251"/>
      <c r="C423" s="251"/>
      <c r="D423" s="251"/>
      <c r="E423" s="252"/>
      <c r="F423" s="253"/>
      <c r="G423" s="253"/>
      <c r="H423" s="25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250"/>
      <c r="B424" s="251"/>
      <c r="C424" s="251"/>
      <c r="D424" s="251"/>
      <c r="E424" s="252"/>
      <c r="F424" s="253"/>
      <c r="G424" s="253"/>
      <c r="H424" s="25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250"/>
      <c r="B425" s="251"/>
      <c r="C425" s="251"/>
      <c r="D425" s="251"/>
      <c r="E425" s="252"/>
      <c r="F425" s="253"/>
      <c r="G425" s="253"/>
      <c r="H425" s="25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250"/>
      <c r="B426" s="251"/>
      <c r="C426" s="251"/>
      <c r="D426" s="251"/>
      <c r="E426" s="252"/>
      <c r="F426" s="253"/>
      <c r="G426" s="253"/>
      <c r="H426" s="25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250"/>
      <c r="B427" s="251"/>
      <c r="C427" s="251"/>
      <c r="D427" s="251"/>
      <c r="E427" s="252"/>
      <c r="F427" s="253"/>
      <c r="G427" s="253"/>
      <c r="H427" s="25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250"/>
      <c r="B428" s="251"/>
      <c r="C428" s="251"/>
      <c r="D428" s="251"/>
      <c r="E428" s="252"/>
      <c r="F428" s="253"/>
      <c r="G428" s="253"/>
      <c r="H428" s="25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250"/>
      <c r="B429" s="251"/>
      <c r="C429" s="251"/>
      <c r="D429" s="251"/>
      <c r="E429" s="252"/>
      <c r="F429" s="253"/>
      <c r="G429" s="253"/>
      <c r="H429" s="25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250"/>
      <c r="B430" s="251"/>
      <c r="C430" s="251"/>
      <c r="D430" s="251"/>
      <c r="E430" s="252"/>
      <c r="F430" s="253"/>
      <c r="G430" s="253"/>
      <c r="H430" s="25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250"/>
      <c r="B431" s="251"/>
      <c r="C431" s="251"/>
      <c r="D431" s="251"/>
      <c r="E431" s="252"/>
      <c r="F431" s="253"/>
      <c r="G431" s="253"/>
      <c r="H431" s="25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250"/>
      <c r="B432" s="251"/>
      <c r="C432" s="251"/>
      <c r="D432" s="251"/>
      <c r="E432" s="252"/>
      <c r="F432" s="253"/>
      <c r="G432" s="253"/>
      <c r="H432" s="25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250"/>
      <c r="B433" s="251"/>
      <c r="C433" s="251"/>
      <c r="D433" s="251"/>
      <c r="E433" s="252"/>
      <c r="F433" s="253"/>
      <c r="G433" s="253"/>
      <c r="H433" s="25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250"/>
      <c r="B434" s="251"/>
      <c r="C434" s="251"/>
      <c r="D434" s="251"/>
      <c r="E434" s="252"/>
      <c r="F434" s="253"/>
      <c r="G434" s="253"/>
      <c r="H434" s="25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250"/>
      <c r="B435" s="251"/>
      <c r="C435" s="251"/>
      <c r="D435" s="251"/>
      <c r="E435" s="252"/>
      <c r="F435" s="253"/>
      <c r="G435" s="253"/>
      <c r="H435" s="25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250"/>
      <c r="B436" s="251"/>
      <c r="C436" s="251"/>
      <c r="D436" s="251"/>
      <c r="E436" s="252"/>
      <c r="F436" s="253"/>
      <c r="G436" s="253"/>
      <c r="H436" s="25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250"/>
      <c r="B437" s="251"/>
      <c r="C437" s="251"/>
      <c r="D437" s="251"/>
      <c r="E437" s="252"/>
      <c r="F437" s="253"/>
      <c r="G437" s="253"/>
      <c r="H437" s="25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250"/>
      <c r="B438" s="251"/>
      <c r="C438" s="251"/>
      <c r="D438" s="251"/>
      <c r="E438" s="252"/>
      <c r="F438" s="253"/>
      <c r="G438" s="253"/>
      <c r="H438" s="25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250"/>
      <c r="B439" s="251"/>
      <c r="C439" s="251"/>
      <c r="D439" s="251"/>
      <c r="E439" s="252"/>
      <c r="F439" s="253"/>
      <c r="G439" s="253"/>
      <c r="H439" s="25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250"/>
      <c r="B440" s="251"/>
      <c r="C440" s="251"/>
      <c r="D440" s="251"/>
      <c r="E440" s="252"/>
      <c r="F440" s="253"/>
      <c r="G440" s="253"/>
      <c r="H440" s="25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250"/>
      <c r="B441" s="251"/>
      <c r="C441" s="251"/>
      <c r="D441" s="251"/>
      <c r="E441" s="252"/>
      <c r="F441" s="253"/>
      <c r="G441" s="253"/>
      <c r="H441" s="25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250"/>
      <c r="B442" s="251"/>
      <c r="C442" s="251"/>
      <c r="D442" s="251"/>
      <c r="E442" s="252"/>
      <c r="F442" s="253"/>
      <c r="G442" s="253"/>
      <c r="H442" s="25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250"/>
      <c r="B443" s="251"/>
      <c r="C443" s="251"/>
      <c r="D443" s="251"/>
      <c r="E443" s="252"/>
      <c r="F443" s="253"/>
      <c r="G443" s="253"/>
      <c r="H443" s="25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250"/>
      <c r="B444" s="251"/>
      <c r="C444" s="251"/>
      <c r="D444" s="251"/>
      <c r="E444" s="252"/>
      <c r="F444" s="253"/>
      <c r="G444" s="253"/>
      <c r="H444" s="25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250"/>
      <c r="B445" s="251"/>
      <c r="C445" s="251"/>
      <c r="D445" s="251"/>
      <c r="E445" s="252"/>
      <c r="F445" s="253"/>
      <c r="G445" s="253"/>
      <c r="H445" s="25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250"/>
      <c r="B446" s="251"/>
      <c r="C446" s="251"/>
      <c r="D446" s="251"/>
      <c r="E446" s="252"/>
      <c r="F446" s="253"/>
      <c r="G446" s="253"/>
      <c r="H446" s="25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250"/>
      <c r="B447" s="251"/>
      <c r="C447" s="251"/>
      <c r="D447" s="251"/>
      <c r="E447" s="252"/>
      <c r="F447" s="253"/>
      <c r="G447" s="253"/>
      <c r="H447" s="25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250"/>
      <c r="B448" s="251"/>
      <c r="C448" s="251"/>
      <c r="D448" s="251"/>
      <c r="E448" s="252"/>
      <c r="F448" s="253"/>
      <c r="G448" s="253"/>
      <c r="H448" s="25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250"/>
      <c r="B449" s="251"/>
      <c r="C449" s="251"/>
      <c r="D449" s="251"/>
      <c r="E449" s="252"/>
      <c r="F449" s="253"/>
      <c r="G449" s="253"/>
      <c r="H449" s="25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250"/>
      <c r="B450" s="251"/>
      <c r="C450" s="251"/>
      <c r="D450" s="251"/>
      <c r="E450" s="252"/>
      <c r="F450" s="253"/>
      <c r="G450" s="253"/>
      <c r="H450" s="25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250"/>
      <c r="B451" s="251"/>
      <c r="C451" s="251"/>
      <c r="D451" s="251"/>
      <c r="E451" s="252"/>
      <c r="F451" s="253"/>
      <c r="G451" s="253"/>
      <c r="H451" s="25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250"/>
      <c r="B452" s="251"/>
      <c r="C452" s="251"/>
      <c r="D452" s="251"/>
      <c r="E452" s="252"/>
      <c r="F452" s="253"/>
      <c r="G452" s="253"/>
      <c r="H452" s="25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250"/>
      <c r="B453" s="251"/>
      <c r="C453" s="251"/>
      <c r="D453" s="251"/>
      <c r="E453" s="252"/>
      <c r="F453" s="253"/>
      <c r="G453" s="253"/>
      <c r="H453" s="25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250"/>
      <c r="B454" s="251"/>
      <c r="C454" s="251"/>
      <c r="D454" s="251"/>
      <c r="E454" s="252"/>
      <c r="F454" s="253"/>
      <c r="G454" s="253"/>
      <c r="H454" s="25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250"/>
      <c r="B455" s="251"/>
      <c r="C455" s="251"/>
      <c r="D455" s="251"/>
      <c r="E455" s="252"/>
      <c r="F455" s="253"/>
      <c r="G455" s="253"/>
      <c r="H455" s="25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250"/>
      <c r="B456" s="251"/>
      <c r="C456" s="251"/>
      <c r="D456" s="251"/>
      <c r="E456" s="252"/>
      <c r="F456" s="253"/>
      <c r="G456" s="253"/>
      <c r="H456" s="25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250"/>
      <c r="B457" s="251"/>
      <c r="C457" s="251"/>
      <c r="D457" s="251"/>
      <c r="E457" s="252"/>
      <c r="F457" s="253"/>
      <c r="G457" s="253"/>
      <c r="H457" s="25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250"/>
      <c r="B458" s="251"/>
      <c r="C458" s="251"/>
      <c r="D458" s="251"/>
      <c r="E458" s="252"/>
      <c r="F458" s="253"/>
      <c r="G458" s="253"/>
      <c r="H458" s="25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250"/>
      <c r="B459" s="251"/>
      <c r="C459" s="251"/>
      <c r="D459" s="251"/>
      <c r="E459" s="252"/>
      <c r="F459" s="253"/>
      <c r="G459" s="253"/>
      <c r="H459" s="25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250"/>
      <c r="B460" s="251"/>
      <c r="C460" s="251"/>
      <c r="D460" s="251"/>
      <c r="E460" s="252"/>
      <c r="F460" s="253"/>
      <c r="G460" s="253"/>
      <c r="H460" s="25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250"/>
      <c r="B461" s="251"/>
      <c r="C461" s="251"/>
      <c r="D461" s="251"/>
      <c r="E461" s="252"/>
      <c r="F461" s="253"/>
      <c r="G461" s="253"/>
      <c r="H461" s="25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250"/>
      <c r="B462" s="251"/>
      <c r="C462" s="251"/>
      <c r="D462" s="251"/>
      <c r="E462" s="252"/>
      <c r="F462" s="253"/>
      <c r="G462" s="253"/>
      <c r="H462" s="25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250"/>
      <c r="B463" s="251"/>
      <c r="C463" s="251"/>
      <c r="D463" s="251"/>
      <c r="E463" s="252"/>
      <c r="F463" s="253"/>
      <c r="G463" s="253"/>
      <c r="H463" s="25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250"/>
      <c r="B464" s="251"/>
      <c r="C464" s="251"/>
      <c r="D464" s="251"/>
      <c r="E464" s="252"/>
      <c r="F464" s="253"/>
      <c r="G464" s="253"/>
      <c r="H464" s="25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250"/>
      <c r="B465" s="251"/>
      <c r="C465" s="251"/>
      <c r="D465" s="251"/>
      <c r="E465" s="252"/>
      <c r="F465" s="253"/>
      <c r="G465" s="253"/>
      <c r="H465" s="25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250"/>
      <c r="B466" s="251"/>
      <c r="C466" s="251"/>
      <c r="D466" s="251"/>
      <c r="E466" s="252"/>
      <c r="F466" s="253"/>
      <c r="G466" s="253"/>
      <c r="H466" s="25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250"/>
      <c r="B467" s="251"/>
      <c r="C467" s="251"/>
      <c r="D467" s="251"/>
      <c r="E467" s="252"/>
      <c r="F467" s="253"/>
      <c r="G467" s="253"/>
      <c r="H467" s="25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250"/>
      <c r="B468" s="251"/>
      <c r="C468" s="251"/>
      <c r="D468" s="251"/>
      <c r="E468" s="252"/>
      <c r="F468" s="253"/>
      <c r="G468" s="253"/>
      <c r="H468" s="25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250"/>
      <c r="B469" s="251"/>
      <c r="C469" s="251"/>
      <c r="D469" s="251"/>
      <c r="E469" s="252"/>
      <c r="F469" s="253"/>
      <c r="G469" s="253"/>
      <c r="H469" s="25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250"/>
      <c r="B470" s="251"/>
      <c r="C470" s="251"/>
      <c r="D470" s="251"/>
      <c r="E470" s="252"/>
      <c r="F470" s="253"/>
      <c r="G470" s="253"/>
      <c r="H470" s="25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250"/>
      <c r="B471" s="251"/>
      <c r="C471" s="251"/>
      <c r="D471" s="251"/>
      <c r="E471" s="252"/>
      <c r="F471" s="253"/>
      <c r="G471" s="253"/>
      <c r="H471" s="25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250"/>
      <c r="B472" s="251"/>
      <c r="C472" s="251"/>
      <c r="D472" s="251"/>
      <c r="E472" s="252"/>
      <c r="F472" s="253"/>
      <c r="G472" s="253"/>
      <c r="H472" s="25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250"/>
      <c r="B473" s="251"/>
      <c r="C473" s="251"/>
      <c r="D473" s="251"/>
      <c r="E473" s="252"/>
      <c r="F473" s="253"/>
      <c r="G473" s="253"/>
      <c r="H473" s="25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250"/>
      <c r="B474" s="251"/>
      <c r="C474" s="251"/>
      <c r="D474" s="251"/>
      <c r="E474" s="252"/>
      <c r="F474" s="253"/>
      <c r="G474" s="253"/>
      <c r="H474" s="25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250"/>
      <c r="B475" s="251"/>
      <c r="C475" s="251"/>
      <c r="D475" s="251"/>
      <c r="E475" s="252"/>
      <c r="F475" s="253"/>
      <c r="G475" s="253"/>
      <c r="H475" s="25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250"/>
      <c r="B476" s="251"/>
      <c r="C476" s="251"/>
      <c r="D476" s="251"/>
      <c r="E476" s="252"/>
      <c r="F476" s="253"/>
      <c r="G476" s="253"/>
      <c r="H476" s="25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250"/>
      <c r="B477" s="251"/>
      <c r="C477" s="251"/>
      <c r="D477" s="251"/>
      <c r="E477" s="252"/>
      <c r="F477" s="253"/>
      <c r="G477" s="253"/>
      <c r="H477" s="25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250"/>
      <c r="B478" s="251"/>
      <c r="C478" s="251"/>
      <c r="D478" s="251"/>
      <c r="E478" s="252"/>
      <c r="F478" s="253"/>
      <c r="G478" s="253"/>
      <c r="H478" s="25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250"/>
      <c r="B479" s="251"/>
      <c r="C479" s="251"/>
      <c r="D479" s="251"/>
      <c r="E479" s="252"/>
      <c r="F479" s="253"/>
      <c r="G479" s="253"/>
      <c r="H479" s="25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250"/>
      <c r="B480" s="251"/>
      <c r="C480" s="251"/>
      <c r="D480" s="251"/>
      <c r="E480" s="252"/>
      <c r="F480" s="253"/>
      <c r="G480" s="253"/>
      <c r="H480" s="25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250"/>
      <c r="B481" s="251"/>
      <c r="C481" s="251"/>
      <c r="D481" s="251"/>
      <c r="E481" s="252"/>
      <c r="F481" s="253"/>
      <c r="G481" s="253"/>
      <c r="H481" s="25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250"/>
      <c r="B482" s="251"/>
      <c r="C482" s="251"/>
      <c r="D482" s="251"/>
      <c r="E482" s="252"/>
      <c r="F482" s="253"/>
      <c r="G482" s="253"/>
      <c r="H482" s="25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250"/>
      <c r="B483" s="251"/>
      <c r="C483" s="251"/>
      <c r="D483" s="251"/>
      <c r="E483" s="252"/>
      <c r="F483" s="253"/>
      <c r="G483" s="253"/>
      <c r="H483" s="25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250"/>
      <c r="B484" s="251"/>
      <c r="C484" s="251"/>
      <c r="D484" s="251"/>
      <c r="E484" s="252"/>
      <c r="F484" s="253"/>
      <c r="G484" s="253"/>
      <c r="H484" s="25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250"/>
      <c r="B485" s="251"/>
      <c r="C485" s="251"/>
      <c r="D485" s="251"/>
      <c r="E485" s="252"/>
      <c r="F485" s="253"/>
      <c r="G485" s="253"/>
      <c r="H485" s="25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250"/>
      <c r="B486" s="251"/>
      <c r="C486" s="251"/>
      <c r="D486" s="251"/>
      <c r="E486" s="252"/>
      <c r="F486" s="253"/>
      <c r="G486" s="253"/>
      <c r="H486" s="25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250"/>
      <c r="B487" s="251"/>
      <c r="C487" s="251"/>
      <c r="D487" s="251"/>
      <c r="E487" s="252"/>
      <c r="F487" s="253"/>
      <c r="G487" s="253"/>
      <c r="H487" s="25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250"/>
      <c r="B488" s="251"/>
      <c r="C488" s="251"/>
      <c r="D488" s="251"/>
      <c r="E488" s="252"/>
      <c r="F488" s="253"/>
      <c r="G488" s="253"/>
      <c r="H488" s="25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250"/>
      <c r="B489" s="251"/>
      <c r="C489" s="251"/>
      <c r="D489" s="251"/>
      <c r="E489" s="252"/>
      <c r="F489" s="253"/>
      <c r="G489" s="253"/>
      <c r="H489" s="25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250"/>
      <c r="B490" s="251"/>
      <c r="C490" s="251"/>
      <c r="D490" s="251"/>
      <c r="E490" s="252"/>
      <c r="F490" s="253"/>
      <c r="G490" s="253"/>
      <c r="H490" s="25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250"/>
      <c r="B491" s="251"/>
      <c r="C491" s="251"/>
      <c r="D491" s="251"/>
      <c r="E491" s="252"/>
      <c r="F491" s="253"/>
      <c r="G491" s="253"/>
      <c r="H491" s="25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250"/>
      <c r="B492" s="251"/>
      <c r="C492" s="251"/>
      <c r="D492" s="251"/>
      <c r="E492" s="252"/>
      <c r="F492" s="253"/>
      <c r="G492" s="253"/>
      <c r="H492" s="25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250"/>
      <c r="B493" s="251"/>
      <c r="C493" s="251"/>
      <c r="D493" s="251"/>
      <c r="E493" s="252"/>
      <c r="F493" s="253"/>
      <c r="G493" s="253"/>
      <c r="H493" s="25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250"/>
      <c r="B494" s="251"/>
      <c r="C494" s="251"/>
      <c r="D494" s="251"/>
      <c r="E494" s="252"/>
      <c r="F494" s="253"/>
      <c r="G494" s="253"/>
      <c r="H494" s="25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250"/>
      <c r="B495" s="251"/>
      <c r="C495" s="251"/>
      <c r="D495" s="251"/>
      <c r="E495" s="252"/>
      <c r="F495" s="253"/>
      <c r="G495" s="253"/>
      <c r="H495" s="25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250"/>
      <c r="B496" s="251"/>
      <c r="C496" s="251"/>
      <c r="D496" s="251"/>
      <c r="E496" s="252"/>
      <c r="F496" s="253"/>
      <c r="G496" s="253"/>
      <c r="H496" s="25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250"/>
      <c r="B497" s="251"/>
      <c r="C497" s="251"/>
      <c r="D497" s="251"/>
      <c r="E497" s="252"/>
      <c r="F497" s="253"/>
      <c r="G497" s="253"/>
      <c r="H497" s="25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250"/>
      <c r="B498" s="251"/>
      <c r="C498" s="251"/>
      <c r="D498" s="251"/>
      <c r="E498" s="252"/>
      <c r="F498" s="253"/>
      <c r="G498" s="253"/>
      <c r="H498" s="25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250"/>
      <c r="B499" s="251"/>
      <c r="C499" s="251"/>
      <c r="D499" s="251"/>
      <c r="E499" s="252"/>
      <c r="F499" s="253"/>
      <c r="G499" s="253"/>
      <c r="H499" s="25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250"/>
      <c r="B500" s="251"/>
      <c r="C500" s="251"/>
      <c r="D500" s="251"/>
      <c r="E500" s="252"/>
      <c r="F500" s="253"/>
      <c r="G500" s="253"/>
      <c r="H500" s="25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250"/>
      <c r="B501" s="251"/>
      <c r="C501" s="251"/>
      <c r="D501" s="251"/>
      <c r="E501" s="252"/>
      <c r="F501" s="253"/>
      <c r="G501" s="253"/>
      <c r="H501" s="25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250"/>
      <c r="B502" s="251"/>
      <c r="C502" s="251"/>
      <c r="D502" s="251"/>
      <c r="E502" s="252"/>
      <c r="F502" s="253"/>
      <c r="G502" s="253"/>
      <c r="H502" s="25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250"/>
      <c r="B503" s="251"/>
      <c r="C503" s="251"/>
      <c r="D503" s="251"/>
      <c r="E503" s="252"/>
      <c r="F503" s="253"/>
      <c r="G503" s="253"/>
      <c r="H503" s="25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250"/>
      <c r="B504" s="251"/>
      <c r="C504" s="251"/>
      <c r="D504" s="251"/>
      <c r="E504" s="252"/>
      <c r="F504" s="253"/>
      <c r="G504" s="253"/>
      <c r="H504" s="25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250"/>
      <c r="B505" s="251"/>
      <c r="C505" s="251"/>
      <c r="D505" s="251"/>
      <c r="E505" s="252"/>
      <c r="F505" s="253"/>
      <c r="G505" s="253"/>
      <c r="H505" s="25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250"/>
      <c r="B506" s="251"/>
      <c r="C506" s="251"/>
      <c r="D506" s="251"/>
      <c r="E506" s="252"/>
      <c r="F506" s="253"/>
      <c r="G506" s="253"/>
      <c r="H506" s="25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250"/>
      <c r="B507" s="251"/>
      <c r="C507" s="251"/>
      <c r="D507" s="251"/>
      <c r="E507" s="252"/>
      <c r="F507" s="253"/>
      <c r="G507" s="253"/>
      <c r="H507" s="25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250"/>
      <c r="B508" s="251"/>
      <c r="C508" s="251"/>
      <c r="D508" s="251"/>
      <c r="E508" s="252"/>
      <c r="F508" s="253"/>
      <c r="G508" s="253"/>
      <c r="H508" s="25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250"/>
      <c r="B509" s="251"/>
      <c r="C509" s="251"/>
      <c r="D509" s="251"/>
      <c r="E509" s="252"/>
      <c r="F509" s="253"/>
      <c r="G509" s="253"/>
      <c r="H509" s="25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250"/>
      <c r="B510" s="251"/>
      <c r="C510" s="251"/>
      <c r="D510" s="251"/>
      <c r="E510" s="252"/>
      <c r="F510" s="253"/>
      <c r="G510" s="253"/>
      <c r="H510" s="25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250"/>
      <c r="B511" s="251"/>
      <c r="C511" s="251"/>
      <c r="D511" s="251"/>
      <c r="E511" s="252"/>
      <c r="F511" s="253"/>
      <c r="G511" s="253"/>
      <c r="H511" s="25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250"/>
      <c r="B512" s="251"/>
      <c r="C512" s="251"/>
      <c r="D512" s="251"/>
      <c r="E512" s="252"/>
      <c r="F512" s="253"/>
      <c r="G512" s="253"/>
      <c r="H512" s="25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250"/>
      <c r="B513" s="251"/>
      <c r="C513" s="251"/>
      <c r="D513" s="251"/>
      <c r="E513" s="252"/>
      <c r="F513" s="253"/>
      <c r="G513" s="253"/>
      <c r="H513" s="25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250"/>
      <c r="B514" s="251"/>
      <c r="C514" s="251"/>
      <c r="D514" s="251"/>
      <c r="E514" s="252"/>
      <c r="F514" s="253"/>
      <c r="G514" s="253"/>
      <c r="H514" s="25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250"/>
      <c r="B515" s="251"/>
      <c r="C515" s="251"/>
      <c r="D515" s="251"/>
      <c r="E515" s="252"/>
      <c r="F515" s="253"/>
      <c r="G515" s="253"/>
      <c r="H515" s="25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250"/>
      <c r="B516" s="251"/>
      <c r="C516" s="251"/>
      <c r="D516" s="251"/>
      <c r="E516" s="252"/>
      <c r="F516" s="253"/>
      <c r="G516" s="253"/>
      <c r="H516" s="25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250"/>
      <c r="B517" s="251"/>
      <c r="C517" s="251"/>
      <c r="D517" s="251"/>
      <c r="E517" s="252"/>
      <c r="F517" s="253"/>
      <c r="G517" s="253"/>
      <c r="H517" s="25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250"/>
      <c r="B518" s="251"/>
      <c r="C518" s="251"/>
      <c r="D518" s="251"/>
      <c r="E518" s="252"/>
      <c r="F518" s="253"/>
      <c r="G518" s="253"/>
      <c r="H518" s="25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250"/>
      <c r="B519" s="251"/>
      <c r="C519" s="251"/>
      <c r="D519" s="251"/>
      <c r="E519" s="252"/>
      <c r="F519" s="253"/>
      <c r="G519" s="253"/>
      <c r="H519" s="25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250"/>
      <c r="B520" s="251"/>
      <c r="C520" s="251"/>
      <c r="D520" s="251"/>
      <c r="E520" s="252"/>
      <c r="F520" s="253"/>
      <c r="G520" s="253"/>
      <c r="H520" s="25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250"/>
      <c r="B521" s="251"/>
      <c r="C521" s="251"/>
      <c r="D521" s="251"/>
      <c r="E521" s="252"/>
      <c r="F521" s="253"/>
      <c r="G521" s="253"/>
      <c r="H521" s="25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250"/>
      <c r="B522" s="251"/>
      <c r="C522" s="251"/>
      <c r="D522" s="251"/>
      <c r="E522" s="252"/>
      <c r="F522" s="253"/>
      <c r="G522" s="253"/>
      <c r="H522" s="25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250"/>
      <c r="B523" s="251"/>
      <c r="C523" s="251"/>
      <c r="D523" s="251"/>
      <c r="E523" s="252"/>
      <c r="F523" s="253"/>
      <c r="G523" s="253"/>
      <c r="H523" s="25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250"/>
      <c r="B524" s="251"/>
      <c r="C524" s="251"/>
      <c r="D524" s="251"/>
      <c r="E524" s="252"/>
      <c r="F524" s="253"/>
      <c r="G524" s="253"/>
      <c r="H524" s="25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250"/>
      <c r="B525" s="251"/>
      <c r="C525" s="251"/>
      <c r="D525" s="251"/>
      <c r="E525" s="252"/>
      <c r="F525" s="253"/>
      <c r="G525" s="253"/>
      <c r="H525" s="25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250"/>
      <c r="B526" s="251"/>
      <c r="C526" s="251"/>
      <c r="D526" s="251"/>
      <c r="E526" s="252"/>
      <c r="F526" s="253"/>
      <c r="G526" s="253"/>
      <c r="H526" s="25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250"/>
      <c r="B527" s="251"/>
      <c r="C527" s="251"/>
      <c r="D527" s="251"/>
      <c r="E527" s="252"/>
      <c r="F527" s="253"/>
      <c r="G527" s="253"/>
      <c r="H527" s="25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250"/>
      <c r="B528" s="251"/>
      <c r="C528" s="251"/>
      <c r="D528" s="251"/>
      <c r="E528" s="252"/>
      <c r="F528" s="253"/>
      <c r="G528" s="253"/>
      <c r="H528" s="25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250"/>
      <c r="B529" s="251"/>
      <c r="C529" s="251"/>
      <c r="D529" s="251"/>
      <c r="E529" s="252"/>
      <c r="F529" s="253"/>
      <c r="G529" s="253"/>
      <c r="H529" s="25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250"/>
      <c r="B530" s="251"/>
      <c r="C530" s="251"/>
      <c r="D530" s="251"/>
      <c r="E530" s="252"/>
      <c r="F530" s="253"/>
      <c r="G530" s="253"/>
      <c r="H530" s="25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250"/>
      <c r="B531" s="251"/>
      <c r="C531" s="251"/>
      <c r="D531" s="251"/>
      <c r="E531" s="252"/>
      <c r="F531" s="253"/>
      <c r="G531" s="253"/>
      <c r="H531" s="25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250"/>
      <c r="B532" s="251"/>
      <c r="C532" s="251"/>
      <c r="D532" s="251"/>
      <c r="E532" s="252"/>
      <c r="F532" s="253"/>
      <c r="G532" s="253"/>
      <c r="H532" s="25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250"/>
      <c r="B533" s="251"/>
      <c r="C533" s="251"/>
      <c r="D533" s="251"/>
      <c r="E533" s="252"/>
      <c r="F533" s="253"/>
      <c r="G533" s="253"/>
      <c r="H533" s="25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250"/>
      <c r="B534" s="251"/>
      <c r="C534" s="251"/>
      <c r="D534" s="251"/>
      <c r="E534" s="252"/>
      <c r="F534" s="253"/>
      <c r="G534" s="253"/>
      <c r="H534" s="25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250"/>
      <c r="B535" s="251"/>
      <c r="C535" s="251"/>
      <c r="D535" s="251"/>
      <c r="E535" s="252"/>
      <c r="F535" s="253"/>
      <c r="G535" s="253"/>
      <c r="H535" s="25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250"/>
      <c r="B536" s="251"/>
      <c r="C536" s="251"/>
      <c r="D536" s="251"/>
      <c r="E536" s="252"/>
      <c r="F536" s="253"/>
      <c r="G536" s="253"/>
      <c r="H536" s="25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250"/>
      <c r="B537" s="251"/>
      <c r="C537" s="251"/>
      <c r="D537" s="251"/>
      <c r="E537" s="252"/>
      <c r="F537" s="253"/>
      <c r="G537" s="253"/>
      <c r="H537" s="25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250"/>
      <c r="B538" s="251"/>
      <c r="C538" s="251"/>
      <c r="D538" s="251"/>
      <c r="E538" s="252"/>
      <c r="F538" s="253"/>
      <c r="G538" s="253"/>
      <c r="H538" s="25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250"/>
      <c r="B539" s="251"/>
      <c r="C539" s="251"/>
      <c r="D539" s="251"/>
      <c r="E539" s="252"/>
      <c r="F539" s="253"/>
      <c r="G539" s="253"/>
      <c r="H539" s="25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250"/>
      <c r="B540" s="251"/>
      <c r="C540" s="251"/>
      <c r="D540" s="251"/>
      <c r="E540" s="252"/>
      <c r="F540" s="253"/>
      <c r="G540" s="253"/>
      <c r="H540" s="25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250"/>
      <c r="B541" s="251"/>
      <c r="C541" s="251"/>
      <c r="D541" s="251"/>
      <c r="E541" s="252"/>
      <c r="F541" s="253"/>
      <c r="G541" s="253"/>
      <c r="H541" s="25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250"/>
      <c r="B542" s="251"/>
      <c r="C542" s="251"/>
      <c r="D542" s="251"/>
      <c r="E542" s="252"/>
      <c r="F542" s="253"/>
      <c r="G542" s="253"/>
      <c r="H542" s="25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250"/>
      <c r="B543" s="251"/>
      <c r="C543" s="251"/>
      <c r="D543" s="251"/>
      <c r="E543" s="252"/>
      <c r="F543" s="253"/>
      <c r="G543" s="253"/>
      <c r="H543" s="25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250"/>
      <c r="B544" s="251"/>
      <c r="C544" s="251"/>
      <c r="D544" s="251"/>
      <c r="E544" s="252"/>
      <c r="F544" s="253"/>
      <c r="G544" s="253"/>
      <c r="H544" s="25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250"/>
      <c r="B545" s="251"/>
      <c r="C545" s="251"/>
      <c r="D545" s="251"/>
      <c r="E545" s="252"/>
      <c r="F545" s="253"/>
      <c r="G545" s="253"/>
      <c r="H545" s="25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250"/>
      <c r="B546" s="251"/>
      <c r="C546" s="251"/>
      <c r="D546" s="251"/>
      <c r="E546" s="252"/>
      <c r="F546" s="253"/>
      <c r="G546" s="253"/>
      <c r="H546" s="25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250"/>
      <c r="B547" s="251"/>
      <c r="C547" s="251"/>
      <c r="D547" s="251"/>
      <c r="E547" s="252"/>
      <c r="F547" s="253"/>
      <c r="G547" s="253"/>
      <c r="H547" s="25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250"/>
      <c r="B548" s="251"/>
      <c r="C548" s="251"/>
      <c r="D548" s="251"/>
      <c r="E548" s="252"/>
      <c r="F548" s="253"/>
      <c r="G548" s="253"/>
      <c r="H548" s="25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250"/>
      <c r="B549" s="251"/>
      <c r="C549" s="251"/>
      <c r="D549" s="251"/>
      <c r="E549" s="252"/>
      <c r="F549" s="253"/>
      <c r="G549" s="253"/>
      <c r="H549" s="25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250"/>
      <c r="B550" s="251"/>
      <c r="C550" s="251"/>
      <c r="D550" s="251"/>
      <c r="E550" s="252"/>
      <c r="F550" s="253"/>
      <c r="G550" s="253"/>
      <c r="H550" s="25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250"/>
      <c r="B551" s="251"/>
      <c r="C551" s="251"/>
      <c r="D551" s="251"/>
      <c r="E551" s="252"/>
      <c r="F551" s="253"/>
      <c r="G551" s="253"/>
      <c r="H551" s="25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250"/>
      <c r="B552" s="251"/>
      <c r="C552" s="251"/>
      <c r="D552" s="251"/>
      <c r="E552" s="252"/>
      <c r="F552" s="253"/>
      <c r="G552" s="253"/>
      <c r="H552" s="25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250"/>
      <c r="B553" s="251"/>
      <c r="C553" s="251"/>
      <c r="D553" s="251"/>
      <c r="E553" s="252"/>
      <c r="F553" s="253"/>
      <c r="G553" s="253"/>
      <c r="H553" s="25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250"/>
      <c r="B554" s="251"/>
      <c r="C554" s="251"/>
      <c r="D554" s="251"/>
      <c r="E554" s="252"/>
      <c r="F554" s="253"/>
      <c r="G554" s="253"/>
      <c r="H554" s="25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250"/>
      <c r="B555" s="251"/>
      <c r="C555" s="251"/>
      <c r="D555" s="251"/>
      <c r="E555" s="252"/>
      <c r="F555" s="253"/>
      <c r="G555" s="253"/>
      <c r="H555" s="25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250"/>
      <c r="B556" s="251"/>
      <c r="C556" s="251"/>
      <c r="D556" s="251"/>
      <c r="E556" s="252"/>
      <c r="F556" s="253"/>
      <c r="G556" s="253"/>
      <c r="H556" s="25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250"/>
      <c r="B557" s="251"/>
      <c r="C557" s="251"/>
      <c r="D557" s="251"/>
      <c r="E557" s="252"/>
      <c r="F557" s="253"/>
      <c r="G557" s="253"/>
      <c r="H557" s="25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250"/>
      <c r="B558" s="251"/>
      <c r="C558" s="251"/>
      <c r="D558" s="251"/>
      <c r="E558" s="252"/>
      <c r="F558" s="253"/>
      <c r="G558" s="253"/>
      <c r="H558" s="25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250"/>
      <c r="B559" s="251"/>
      <c r="C559" s="251"/>
      <c r="D559" s="251"/>
      <c r="E559" s="252"/>
      <c r="F559" s="253"/>
      <c r="G559" s="253"/>
      <c r="H559" s="25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250"/>
      <c r="B560" s="251"/>
      <c r="C560" s="251"/>
      <c r="D560" s="251"/>
      <c r="E560" s="252"/>
      <c r="F560" s="253"/>
      <c r="G560" s="253"/>
      <c r="H560" s="25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250"/>
      <c r="B561" s="251"/>
      <c r="C561" s="251"/>
      <c r="D561" s="251"/>
      <c r="E561" s="252"/>
      <c r="F561" s="253"/>
      <c r="G561" s="253"/>
      <c r="H561" s="25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250"/>
      <c r="B562" s="251"/>
      <c r="C562" s="251"/>
      <c r="D562" s="251"/>
      <c r="E562" s="252"/>
      <c r="F562" s="253"/>
      <c r="G562" s="253"/>
      <c r="H562" s="25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250"/>
      <c r="B563" s="251"/>
      <c r="C563" s="251"/>
      <c r="D563" s="251"/>
      <c r="E563" s="252"/>
      <c r="F563" s="253"/>
      <c r="G563" s="253"/>
      <c r="H563" s="25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250"/>
      <c r="B564" s="251"/>
      <c r="C564" s="251"/>
      <c r="D564" s="251"/>
      <c r="E564" s="252"/>
      <c r="F564" s="253"/>
      <c r="G564" s="253"/>
      <c r="H564" s="25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250"/>
      <c r="B565" s="251"/>
      <c r="C565" s="251"/>
      <c r="D565" s="251"/>
      <c r="E565" s="252"/>
      <c r="F565" s="253"/>
      <c r="G565" s="253"/>
      <c r="H565" s="25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250"/>
      <c r="B566" s="251"/>
      <c r="C566" s="251"/>
      <c r="D566" s="251"/>
      <c r="E566" s="252"/>
      <c r="F566" s="253"/>
      <c r="G566" s="253"/>
      <c r="H566" s="25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250"/>
      <c r="B567" s="251"/>
      <c r="C567" s="251"/>
      <c r="D567" s="251"/>
      <c r="E567" s="252"/>
      <c r="F567" s="253"/>
      <c r="G567" s="253"/>
      <c r="H567" s="25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250"/>
      <c r="B568" s="251"/>
      <c r="C568" s="251"/>
      <c r="D568" s="251"/>
      <c r="E568" s="252"/>
      <c r="F568" s="253"/>
      <c r="G568" s="253"/>
      <c r="H568" s="25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250"/>
      <c r="B569" s="251"/>
      <c r="C569" s="251"/>
      <c r="D569" s="251"/>
      <c r="E569" s="252"/>
      <c r="F569" s="253"/>
      <c r="G569" s="253"/>
      <c r="H569" s="25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50"/>
      <c r="B570" s="251"/>
      <c r="C570" s="251"/>
      <c r="D570" s="251"/>
      <c r="E570" s="252"/>
      <c r="F570" s="253"/>
      <c r="G570" s="253"/>
      <c r="H570" s="25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50"/>
      <c r="B571" s="251"/>
      <c r="C571" s="251"/>
      <c r="D571" s="251"/>
      <c r="E571" s="252"/>
      <c r="F571" s="253"/>
      <c r="G571" s="253"/>
      <c r="H571" s="25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50"/>
      <c r="B572" s="251"/>
      <c r="C572" s="251"/>
      <c r="D572" s="251"/>
      <c r="E572" s="252"/>
      <c r="F572" s="253"/>
      <c r="G572" s="253"/>
      <c r="H572" s="25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50"/>
      <c r="B573" s="251"/>
      <c r="C573" s="251"/>
      <c r="D573" s="251"/>
      <c r="E573" s="252"/>
      <c r="F573" s="253"/>
      <c r="G573" s="253"/>
      <c r="H573" s="25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50"/>
      <c r="B574" s="251"/>
      <c r="C574" s="251"/>
      <c r="D574" s="251"/>
      <c r="E574" s="252"/>
      <c r="F574" s="253"/>
      <c r="G574" s="253"/>
      <c r="H574" s="25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50"/>
      <c r="B575" s="251"/>
      <c r="C575" s="251"/>
      <c r="D575" s="251"/>
      <c r="E575" s="252"/>
      <c r="F575" s="253"/>
      <c r="G575" s="253"/>
      <c r="H575" s="25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50"/>
      <c r="B576" s="251"/>
      <c r="C576" s="251"/>
      <c r="D576" s="251"/>
      <c r="E576" s="252"/>
      <c r="F576" s="253"/>
      <c r="G576" s="253"/>
      <c r="H576" s="25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50"/>
      <c r="B577" s="251"/>
      <c r="C577" s="251"/>
      <c r="D577" s="251"/>
      <c r="E577" s="252"/>
      <c r="F577" s="253"/>
      <c r="G577" s="253"/>
      <c r="H577" s="25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50"/>
      <c r="B578" s="251"/>
      <c r="C578" s="251"/>
      <c r="D578" s="251"/>
      <c r="E578" s="252"/>
      <c r="F578" s="253"/>
      <c r="G578" s="253"/>
      <c r="H578" s="25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50"/>
      <c r="B579" s="251"/>
      <c r="C579" s="251"/>
      <c r="D579" s="251"/>
      <c r="E579" s="252"/>
      <c r="F579" s="253"/>
      <c r="G579" s="253"/>
      <c r="H579" s="25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50"/>
      <c r="B580" s="251"/>
      <c r="C580" s="251"/>
      <c r="D580" s="251"/>
      <c r="E580" s="252"/>
      <c r="F580" s="253"/>
      <c r="G580" s="253"/>
      <c r="H580" s="25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50"/>
      <c r="B581" s="251"/>
      <c r="C581" s="251"/>
      <c r="D581" s="251"/>
      <c r="E581" s="252"/>
      <c r="F581" s="253"/>
      <c r="G581" s="253"/>
      <c r="H581" s="25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50"/>
      <c r="B582" s="251"/>
      <c r="C582" s="251"/>
      <c r="D582" s="251"/>
      <c r="E582" s="252"/>
      <c r="F582" s="253"/>
      <c r="G582" s="253"/>
      <c r="H582" s="25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50"/>
      <c r="B583" s="251"/>
      <c r="C583" s="251"/>
      <c r="D583" s="251"/>
      <c r="E583" s="252"/>
      <c r="F583" s="253"/>
      <c r="G583" s="253"/>
      <c r="H583" s="25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50"/>
      <c r="B584" s="251"/>
      <c r="C584" s="251"/>
      <c r="D584" s="251"/>
      <c r="E584" s="252"/>
      <c r="F584" s="253"/>
      <c r="G584" s="253"/>
      <c r="H584" s="25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50"/>
      <c r="B585" s="251"/>
      <c r="C585" s="251"/>
      <c r="D585" s="251"/>
      <c r="E585" s="252"/>
      <c r="F585" s="253"/>
      <c r="G585" s="253"/>
      <c r="H585" s="25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50"/>
      <c r="B586" s="251"/>
      <c r="C586" s="251"/>
      <c r="D586" s="251"/>
      <c r="E586" s="252"/>
      <c r="F586" s="253"/>
      <c r="G586" s="253"/>
      <c r="H586" s="25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50"/>
      <c r="B587" s="251"/>
      <c r="C587" s="251"/>
      <c r="D587" s="251"/>
      <c r="E587" s="252"/>
      <c r="F587" s="253"/>
      <c r="G587" s="253"/>
      <c r="H587" s="25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50"/>
      <c r="B588" s="251"/>
      <c r="C588" s="251"/>
      <c r="D588" s="251"/>
      <c r="E588" s="252"/>
      <c r="F588" s="253"/>
      <c r="G588" s="253"/>
      <c r="H588" s="25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50"/>
      <c r="B589" s="251"/>
      <c r="C589" s="251"/>
      <c r="D589" s="251"/>
      <c r="E589" s="252"/>
      <c r="F589" s="253"/>
      <c r="G589" s="253"/>
      <c r="H589" s="25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50"/>
      <c r="B590" s="251"/>
      <c r="C590" s="251"/>
      <c r="D590" s="251"/>
      <c r="E590" s="252"/>
      <c r="F590" s="253"/>
      <c r="G590" s="253"/>
      <c r="H590" s="25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50"/>
      <c r="B591" s="251"/>
      <c r="C591" s="251"/>
      <c r="D591" s="251"/>
      <c r="E591" s="252"/>
      <c r="F591" s="253"/>
      <c r="G591" s="253"/>
      <c r="H591" s="25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50"/>
      <c r="B592" s="251"/>
      <c r="C592" s="251"/>
      <c r="D592" s="251"/>
      <c r="E592" s="252"/>
      <c r="F592" s="253"/>
      <c r="G592" s="253"/>
      <c r="H592" s="25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50"/>
      <c r="B593" s="251"/>
      <c r="C593" s="251"/>
      <c r="D593" s="251"/>
      <c r="E593" s="252"/>
      <c r="F593" s="253"/>
      <c r="G593" s="253"/>
      <c r="H593" s="25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50"/>
      <c r="B594" s="251"/>
      <c r="C594" s="251"/>
      <c r="D594" s="251"/>
      <c r="E594" s="252"/>
      <c r="F594" s="253"/>
      <c r="G594" s="253"/>
      <c r="H594" s="25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50"/>
      <c r="B595" s="251"/>
      <c r="C595" s="251"/>
      <c r="D595" s="251"/>
      <c r="E595" s="252"/>
      <c r="F595" s="253"/>
      <c r="G595" s="253"/>
      <c r="H595" s="25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50"/>
      <c r="B596" s="251"/>
      <c r="C596" s="251"/>
      <c r="D596" s="251"/>
      <c r="E596" s="252"/>
      <c r="F596" s="253"/>
      <c r="G596" s="253"/>
      <c r="H596" s="25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50"/>
      <c r="B597" s="251"/>
      <c r="C597" s="251"/>
      <c r="D597" s="251"/>
      <c r="E597" s="252"/>
      <c r="F597" s="253"/>
      <c r="G597" s="253"/>
      <c r="H597" s="25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50"/>
      <c r="B598" s="251"/>
      <c r="C598" s="251"/>
      <c r="D598" s="251"/>
      <c r="E598" s="252"/>
      <c r="F598" s="253"/>
      <c r="G598" s="253"/>
      <c r="H598" s="25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50"/>
      <c r="B599" s="251"/>
      <c r="C599" s="251"/>
      <c r="D599" s="251"/>
      <c r="E599" s="252"/>
      <c r="F599" s="253"/>
      <c r="G599" s="253"/>
      <c r="H599" s="25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50"/>
      <c r="B600" s="251"/>
      <c r="C600" s="251"/>
      <c r="D600" s="251"/>
      <c r="E600" s="252"/>
      <c r="F600" s="253"/>
      <c r="G600" s="253"/>
      <c r="H600" s="25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50"/>
      <c r="B601" s="251"/>
      <c r="C601" s="251"/>
      <c r="D601" s="251"/>
      <c r="E601" s="252"/>
      <c r="F601" s="253"/>
      <c r="G601" s="253"/>
      <c r="H601" s="25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50"/>
      <c r="B602" s="251"/>
      <c r="C602" s="251"/>
      <c r="D602" s="251"/>
      <c r="E602" s="252"/>
      <c r="F602" s="253"/>
      <c r="G602" s="253"/>
      <c r="H602" s="25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50"/>
      <c r="B603" s="251"/>
      <c r="C603" s="251"/>
      <c r="D603" s="251"/>
      <c r="E603" s="252"/>
      <c r="F603" s="253"/>
      <c r="G603" s="253"/>
      <c r="H603" s="25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50"/>
      <c r="B604" s="251"/>
      <c r="C604" s="251"/>
      <c r="D604" s="251"/>
      <c r="E604" s="252"/>
      <c r="F604" s="253"/>
      <c r="G604" s="253"/>
      <c r="H604" s="25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50"/>
      <c r="B605" s="251"/>
      <c r="C605" s="251"/>
      <c r="D605" s="251"/>
      <c r="E605" s="252"/>
      <c r="F605" s="253"/>
      <c r="G605" s="253"/>
      <c r="H605" s="25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50"/>
      <c r="B606" s="251"/>
      <c r="C606" s="251"/>
      <c r="D606" s="251"/>
      <c r="E606" s="252"/>
      <c r="F606" s="253"/>
      <c r="G606" s="253"/>
      <c r="H606" s="25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50"/>
      <c r="B607" s="251"/>
      <c r="C607" s="251"/>
      <c r="D607" s="251"/>
      <c r="E607" s="252"/>
      <c r="F607" s="253"/>
      <c r="G607" s="253"/>
      <c r="H607" s="25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50"/>
      <c r="B608" s="251"/>
      <c r="C608" s="251"/>
      <c r="D608" s="251"/>
      <c r="E608" s="252"/>
      <c r="F608" s="253"/>
      <c r="G608" s="253"/>
      <c r="H608" s="25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50"/>
      <c r="B609" s="251"/>
      <c r="C609" s="251"/>
      <c r="D609" s="251"/>
      <c r="E609" s="252"/>
      <c r="F609" s="253"/>
      <c r="G609" s="253"/>
      <c r="H609" s="25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50"/>
      <c r="B610" s="251"/>
      <c r="C610" s="251"/>
      <c r="D610" s="251"/>
      <c r="E610" s="252"/>
      <c r="F610" s="253"/>
      <c r="G610" s="253"/>
      <c r="H610" s="25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50"/>
      <c r="B611" s="251"/>
      <c r="C611" s="251"/>
      <c r="D611" s="251"/>
      <c r="E611" s="252"/>
      <c r="F611" s="253"/>
      <c r="G611" s="253"/>
      <c r="H611" s="25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50"/>
      <c r="B612" s="251"/>
      <c r="C612" s="251"/>
      <c r="D612" s="251"/>
      <c r="E612" s="252"/>
      <c r="F612" s="253"/>
      <c r="G612" s="253"/>
      <c r="H612" s="25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50"/>
      <c r="B613" s="251"/>
      <c r="C613" s="251"/>
      <c r="D613" s="251"/>
      <c r="E613" s="252"/>
      <c r="F613" s="253"/>
      <c r="G613" s="253"/>
      <c r="H613" s="25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50"/>
      <c r="B614" s="251"/>
      <c r="C614" s="251"/>
      <c r="D614" s="251"/>
      <c r="E614" s="252"/>
      <c r="F614" s="253"/>
      <c r="G614" s="253"/>
      <c r="H614" s="25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50"/>
      <c r="B615" s="251"/>
      <c r="C615" s="251"/>
      <c r="D615" s="251"/>
      <c r="E615" s="252"/>
      <c r="F615" s="253"/>
      <c r="G615" s="253"/>
      <c r="H615" s="25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50"/>
      <c r="B616" s="251"/>
      <c r="C616" s="251"/>
      <c r="D616" s="251"/>
      <c r="E616" s="252"/>
      <c r="F616" s="253"/>
      <c r="G616" s="253"/>
      <c r="H616" s="25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50"/>
      <c r="B617" s="251"/>
      <c r="C617" s="251"/>
      <c r="D617" s="251"/>
      <c r="E617" s="252"/>
      <c r="F617" s="253"/>
      <c r="G617" s="253"/>
      <c r="H617" s="25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50"/>
      <c r="B618" s="251"/>
      <c r="C618" s="251"/>
      <c r="D618" s="251"/>
      <c r="E618" s="252"/>
      <c r="F618" s="253"/>
      <c r="G618" s="253"/>
      <c r="H618" s="25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50"/>
      <c r="B619" s="251"/>
      <c r="C619" s="251"/>
      <c r="D619" s="251"/>
      <c r="E619" s="252"/>
      <c r="F619" s="253"/>
      <c r="G619" s="253"/>
      <c r="H619" s="25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50"/>
      <c r="B620" s="251"/>
      <c r="C620" s="251"/>
      <c r="D620" s="251"/>
      <c r="E620" s="252"/>
      <c r="F620" s="253"/>
      <c r="G620" s="253"/>
      <c r="H620" s="25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50"/>
      <c r="B621" s="251"/>
      <c r="C621" s="251"/>
      <c r="D621" s="251"/>
      <c r="E621" s="252"/>
      <c r="F621" s="253"/>
      <c r="G621" s="253"/>
      <c r="H621" s="25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50"/>
      <c r="B622" s="251"/>
      <c r="C622" s="251"/>
      <c r="D622" s="251"/>
      <c r="E622" s="252"/>
      <c r="F622" s="253"/>
      <c r="G622" s="253"/>
      <c r="H622" s="25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50"/>
      <c r="B623" s="251"/>
      <c r="C623" s="251"/>
      <c r="D623" s="251"/>
      <c r="E623" s="252"/>
      <c r="F623" s="253"/>
      <c r="G623" s="253"/>
      <c r="H623" s="25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50"/>
      <c r="B624" s="251"/>
      <c r="C624" s="251"/>
      <c r="D624" s="251"/>
      <c r="E624" s="252"/>
      <c r="F624" s="253"/>
      <c r="G624" s="253"/>
      <c r="H624" s="25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50"/>
      <c r="B625" s="251"/>
      <c r="C625" s="251"/>
      <c r="D625" s="251"/>
      <c r="E625" s="252"/>
      <c r="F625" s="253"/>
      <c r="G625" s="253"/>
      <c r="H625" s="25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50"/>
      <c r="B626" s="251"/>
      <c r="C626" s="251"/>
      <c r="D626" s="251"/>
      <c r="E626" s="252"/>
      <c r="F626" s="253"/>
      <c r="G626" s="253"/>
      <c r="H626" s="25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50"/>
      <c r="B627" s="251"/>
      <c r="C627" s="251"/>
      <c r="D627" s="251"/>
      <c r="E627" s="252"/>
      <c r="F627" s="253"/>
      <c r="G627" s="253"/>
      <c r="H627" s="25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50"/>
      <c r="B628" s="251"/>
      <c r="C628" s="251"/>
      <c r="D628" s="251"/>
      <c r="E628" s="252"/>
      <c r="F628" s="253"/>
      <c r="G628" s="253"/>
      <c r="H628" s="25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50"/>
      <c r="B629" s="251"/>
      <c r="C629" s="251"/>
      <c r="D629" s="251"/>
      <c r="E629" s="252"/>
      <c r="F629" s="253"/>
      <c r="G629" s="253"/>
      <c r="H629" s="25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50"/>
      <c r="B630" s="251"/>
      <c r="C630" s="251"/>
      <c r="D630" s="251"/>
      <c r="E630" s="252"/>
      <c r="F630" s="253"/>
      <c r="G630" s="253"/>
      <c r="H630" s="25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50"/>
      <c r="B631" s="251"/>
      <c r="C631" s="251"/>
      <c r="D631" s="251"/>
      <c r="E631" s="252"/>
      <c r="F631" s="253"/>
      <c r="G631" s="253"/>
      <c r="H631" s="25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50"/>
      <c r="B632" s="251"/>
      <c r="C632" s="251"/>
      <c r="D632" s="251"/>
      <c r="E632" s="252"/>
      <c r="F632" s="253"/>
      <c r="G632" s="253"/>
      <c r="H632" s="25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50"/>
      <c r="B633" s="251"/>
      <c r="C633" s="251"/>
      <c r="D633" s="251"/>
      <c r="E633" s="252"/>
      <c r="F633" s="253"/>
      <c r="G633" s="253"/>
      <c r="H633" s="25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50"/>
      <c r="B634" s="251"/>
      <c r="C634" s="251"/>
      <c r="D634" s="251"/>
      <c r="E634" s="252"/>
      <c r="F634" s="253"/>
      <c r="G634" s="253"/>
      <c r="H634" s="25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50"/>
      <c r="B635" s="251"/>
      <c r="C635" s="251"/>
      <c r="D635" s="251"/>
      <c r="E635" s="252"/>
      <c r="F635" s="253"/>
      <c r="G635" s="253"/>
      <c r="H635" s="25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50"/>
      <c r="B636" s="251"/>
      <c r="C636" s="251"/>
      <c r="D636" s="251"/>
      <c r="E636" s="252"/>
      <c r="F636" s="253"/>
      <c r="G636" s="253"/>
      <c r="H636" s="25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50"/>
      <c r="B637" s="251"/>
      <c r="C637" s="251"/>
      <c r="D637" s="251"/>
      <c r="E637" s="252"/>
      <c r="F637" s="253"/>
      <c r="G637" s="253"/>
      <c r="H637" s="25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50"/>
      <c r="B638" s="251"/>
      <c r="C638" s="251"/>
      <c r="D638" s="251"/>
      <c r="E638" s="252"/>
      <c r="F638" s="253"/>
      <c r="G638" s="253"/>
      <c r="H638" s="25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50"/>
      <c r="B639" s="251"/>
      <c r="C639" s="251"/>
      <c r="D639" s="251"/>
      <c r="E639" s="252"/>
      <c r="F639" s="253"/>
      <c r="G639" s="253"/>
      <c r="H639" s="25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50"/>
      <c r="B640" s="251"/>
      <c r="C640" s="251"/>
      <c r="D640" s="251"/>
      <c r="E640" s="252"/>
      <c r="F640" s="253"/>
      <c r="G640" s="253"/>
      <c r="H640" s="25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50"/>
      <c r="B641" s="251"/>
      <c r="C641" s="251"/>
      <c r="D641" s="251"/>
      <c r="E641" s="252"/>
      <c r="F641" s="253"/>
      <c r="G641" s="253"/>
      <c r="H641" s="25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50"/>
      <c r="B642" s="251"/>
      <c r="C642" s="251"/>
      <c r="D642" s="251"/>
      <c r="E642" s="252"/>
      <c r="F642" s="253"/>
      <c r="G642" s="253"/>
      <c r="H642" s="25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50"/>
      <c r="B643" s="251"/>
      <c r="C643" s="251"/>
      <c r="D643" s="251"/>
      <c r="E643" s="252"/>
      <c r="F643" s="253"/>
      <c r="G643" s="253"/>
      <c r="H643" s="25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50"/>
      <c r="B644" s="251"/>
      <c r="C644" s="251"/>
      <c r="D644" s="251"/>
      <c r="E644" s="252"/>
      <c r="F644" s="253"/>
      <c r="G644" s="253"/>
      <c r="H644" s="25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50"/>
      <c r="B645" s="251"/>
      <c r="C645" s="251"/>
      <c r="D645" s="251"/>
      <c r="E645" s="252"/>
      <c r="F645" s="253"/>
      <c r="G645" s="253"/>
      <c r="H645" s="25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50"/>
      <c r="B646" s="251"/>
      <c r="C646" s="251"/>
      <c r="D646" s="251"/>
      <c r="E646" s="252"/>
      <c r="F646" s="253"/>
      <c r="G646" s="253"/>
      <c r="H646" s="25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50"/>
      <c r="B647" s="251"/>
      <c r="C647" s="251"/>
      <c r="D647" s="251"/>
      <c r="E647" s="252"/>
      <c r="F647" s="253"/>
      <c r="G647" s="253"/>
      <c r="H647" s="25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50"/>
      <c r="B648" s="251"/>
      <c r="C648" s="251"/>
      <c r="D648" s="251"/>
      <c r="E648" s="252"/>
      <c r="F648" s="253"/>
      <c r="G648" s="253"/>
      <c r="H648" s="25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50"/>
      <c r="B649" s="251"/>
      <c r="C649" s="251"/>
      <c r="D649" s="251"/>
      <c r="E649" s="252"/>
      <c r="F649" s="253"/>
      <c r="G649" s="253"/>
      <c r="H649" s="25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50"/>
      <c r="B650" s="251"/>
      <c r="C650" s="251"/>
      <c r="D650" s="251"/>
      <c r="E650" s="252"/>
      <c r="F650" s="253"/>
      <c r="G650" s="253"/>
      <c r="H650" s="25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50"/>
      <c r="B651" s="251"/>
      <c r="C651" s="251"/>
      <c r="D651" s="251"/>
      <c r="E651" s="252"/>
      <c r="F651" s="253"/>
      <c r="G651" s="253"/>
      <c r="H651" s="25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50"/>
      <c r="B652" s="251"/>
      <c r="C652" s="251"/>
      <c r="D652" s="251"/>
      <c r="E652" s="252"/>
      <c r="F652" s="253"/>
      <c r="G652" s="253"/>
      <c r="H652" s="25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50"/>
      <c r="B653" s="251"/>
      <c r="C653" s="251"/>
      <c r="D653" s="251"/>
      <c r="E653" s="252"/>
      <c r="F653" s="253"/>
      <c r="G653" s="253"/>
      <c r="H653" s="25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50"/>
      <c r="B654" s="251"/>
      <c r="C654" s="251"/>
      <c r="D654" s="251"/>
      <c r="E654" s="252"/>
      <c r="F654" s="253"/>
      <c r="G654" s="253"/>
      <c r="H654" s="25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50"/>
      <c r="B655" s="251"/>
      <c r="C655" s="251"/>
      <c r="D655" s="251"/>
      <c r="E655" s="252"/>
      <c r="F655" s="253"/>
      <c r="G655" s="253"/>
      <c r="H655" s="25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50"/>
      <c r="B656" s="251"/>
      <c r="C656" s="251"/>
      <c r="D656" s="251"/>
      <c r="E656" s="252"/>
      <c r="F656" s="253"/>
      <c r="G656" s="253"/>
      <c r="H656" s="25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50"/>
      <c r="B657" s="251"/>
      <c r="C657" s="251"/>
      <c r="D657" s="251"/>
      <c r="E657" s="252"/>
      <c r="F657" s="253"/>
      <c r="G657" s="253"/>
      <c r="H657" s="25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50"/>
      <c r="B658" s="251"/>
      <c r="C658" s="251"/>
      <c r="D658" s="251"/>
      <c r="E658" s="252"/>
      <c r="F658" s="253"/>
      <c r="G658" s="253"/>
      <c r="H658" s="25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50"/>
      <c r="B659" s="251"/>
      <c r="C659" s="251"/>
      <c r="D659" s="251"/>
      <c r="E659" s="252"/>
      <c r="F659" s="253"/>
      <c r="G659" s="253"/>
      <c r="H659" s="25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50"/>
      <c r="B660" s="251"/>
      <c r="C660" s="251"/>
      <c r="D660" s="251"/>
      <c r="E660" s="252"/>
      <c r="F660" s="253"/>
      <c r="G660" s="253"/>
      <c r="H660" s="25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50"/>
      <c r="B661" s="251"/>
      <c r="C661" s="251"/>
      <c r="D661" s="251"/>
      <c r="E661" s="252"/>
      <c r="F661" s="253"/>
      <c r="G661" s="253"/>
      <c r="H661" s="25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50"/>
      <c r="B662" s="251"/>
      <c r="C662" s="251"/>
      <c r="D662" s="251"/>
      <c r="E662" s="252"/>
      <c r="F662" s="253"/>
      <c r="G662" s="253"/>
      <c r="H662" s="25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50"/>
      <c r="B663" s="251"/>
      <c r="C663" s="251"/>
      <c r="D663" s="251"/>
      <c r="E663" s="252"/>
      <c r="F663" s="253"/>
      <c r="G663" s="253"/>
      <c r="H663" s="25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50"/>
      <c r="B664" s="251"/>
      <c r="C664" s="251"/>
      <c r="D664" s="251"/>
      <c r="E664" s="252"/>
      <c r="F664" s="253"/>
      <c r="G664" s="253"/>
      <c r="H664" s="25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50"/>
      <c r="B665" s="251"/>
      <c r="C665" s="251"/>
      <c r="D665" s="251"/>
      <c r="E665" s="252"/>
      <c r="F665" s="253"/>
      <c r="G665" s="253"/>
      <c r="H665" s="25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50"/>
      <c r="B666" s="251"/>
      <c r="C666" s="251"/>
      <c r="D666" s="251"/>
      <c r="E666" s="252"/>
      <c r="F666" s="253"/>
      <c r="G666" s="253"/>
      <c r="H666" s="25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50"/>
      <c r="B667" s="251"/>
      <c r="C667" s="251"/>
      <c r="D667" s="251"/>
      <c r="E667" s="252"/>
      <c r="F667" s="253"/>
      <c r="G667" s="253"/>
      <c r="H667" s="25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50"/>
      <c r="B668" s="251"/>
      <c r="C668" s="251"/>
      <c r="D668" s="251"/>
      <c r="E668" s="252"/>
      <c r="F668" s="253"/>
      <c r="G668" s="253"/>
      <c r="H668" s="25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50"/>
      <c r="B669" s="251"/>
      <c r="C669" s="251"/>
      <c r="D669" s="251"/>
      <c r="E669" s="252"/>
      <c r="F669" s="253"/>
      <c r="G669" s="253"/>
      <c r="H669" s="25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50"/>
      <c r="B670" s="251"/>
      <c r="C670" s="251"/>
      <c r="D670" s="251"/>
      <c r="E670" s="252"/>
      <c r="F670" s="253"/>
      <c r="G670" s="253"/>
      <c r="H670" s="25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50"/>
      <c r="B671" s="251"/>
      <c r="C671" s="251"/>
      <c r="D671" s="251"/>
      <c r="E671" s="252"/>
      <c r="F671" s="253"/>
      <c r="G671" s="253"/>
      <c r="H671" s="25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50"/>
      <c r="B672" s="251"/>
      <c r="C672" s="251"/>
      <c r="D672" s="251"/>
      <c r="E672" s="252"/>
      <c r="F672" s="253"/>
      <c r="G672" s="253"/>
      <c r="H672" s="25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50"/>
      <c r="B673" s="251"/>
      <c r="C673" s="251"/>
      <c r="D673" s="251"/>
      <c r="E673" s="252"/>
      <c r="F673" s="253"/>
      <c r="G673" s="253"/>
      <c r="H673" s="25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50"/>
      <c r="B674" s="251"/>
      <c r="C674" s="251"/>
      <c r="D674" s="251"/>
      <c r="E674" s="252"/>
      <c r="F674" s="253"/>
      <c r="G674" s="253"/>
      <c r="H674" s="25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50"/>
      <c r="B675" s="251"/>
      <c r="C675" s="251"/>
      <c r="D675" s="251"/>
      <c r="E675" s="252"/>
      <c r="F675" s="253"/>
      <c r="G675" s="253"/>
      <c r="H675" s="25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50"/>
      <c r="B676" s="251"/>
      <c r="C676" s="251"/>
      <c r="D676" s="251"/>
      <c r="E676" s="252"/>
      <c r="F676" s="253"/>
      <c r="G676" s="253"/>
      <c r="H676" s="25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50"/>
      <c r="B677" s="251"/>
      <c r="C677" s="251"/>
      <c r="D677" s="251"/>
      <c r="E677" s="252"/>
      <c r="F677" s="253"/>
      <c r="G677" s="253"/>
      <c r="H677" s="25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50"/>
      <c r="B678" s="251"/>
      <c r="C678" s="251"/>
      <c r="D678" s="251"/>
      <c r="E678" s="252"/>
      <c r="F678" s="253"/>
      <c r="G678" s="253"/>
      <c r="H678" s="25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50"/>
      <c r="B679" s="251"/>
      <c r="C679" s="251"/>
      <c r="D679" s="251"/>
      <c r="E679" s="252"/>
      <c r="F679" s="253"/>
      <c r="G679" s="253"/>
      <c r="H679" s="25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50"/>
      <c r="B680" s="251"/>
      <c r="C680" s="251"/>
      <c r="D680" s="251"/>
      <c r="E680" s="252"/>
      <c r="F680" s="253"/>
      <c r="G680" s="253"/>
      <c r="H680" s="25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50"/>
      <c r="B681" s="251"/>
      <c r="C681" s="251"/>
      <c r="D681" s="251"/>
      <c r="E681" s="252"/>
      <c r="F681" s="253"/>
      <c r="G681" s="253"/>
      <c r="H681" s="25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50"/>
      <c r="B682" s="251"/>
      <c r="C682" s="251"/>
      <c r="D682" s="251"/>
      <c r="E682" s="252"/>
      <c r="F682" s="253"/>
      <c r="G682" s="253"/>
      <c r="H682" s="25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50"/>
      <c r="B683" s="251"/>
      <c r="C683" s="251"/>
      <c r="D683" s="251"/>
      <c r="E683" s="252"/>
      <c r="F683" s="253"/>
      <c r="G683" s="253"/>
      <c r="H683" s="25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50"/>
      <c r="B684" s="251"/>
      <c r="C684" s="251"/>
      <c r="D684" s="251"/>
      <c r="E684" s="252"/>
      <c r="F684" s="253"/>
      <c r="G684" s="253"/>
      <c r="H684" s="25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50"/>
      <c r="B685" s="251"/>
      <c r="C685" s="251"/>
      <c r="D685" s="251"/>
      <c r="E685" s="252"/>
      <c r="F685" s="253"/>
      <c r="G685" s="253"/>
      <c r="H685" s="25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50"/>
      <c r="B686" s="251"/>
      <c r="C686" s="251"/>
      <c r="D686" s="251"/>
      <c r="E686" s="252"/>
      <c r="F686" s="253"/>
      <c r="G686" s="253"/>
      <c r="H686" s="25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50"/>
      <c r="B687" s="251"/>
      <c r="C687" s="251"/>
      <c r="D687" s="251"/>
      <c r="E687" s="252"/>
      <c r="F687" s="253"/>
      <c r="G687" s="253"/>
      <c r="H687" s="25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50"/>
      <c r="B688" s="251"/>
      <c r="C688" s="251"/>
      <c r="D688" s="251"/>
      <c r="E688" s="252"/>
      <c r="F688" s="253"/>
      <c r="G688" s="253"/>
      <c r="H688" s="25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50"/>
      <c r="B689" s="251"/>
      <c r="C689" s="251"/>
      <c r="D689" s="251"/>
      <c r="E689" s="252"/>
      <c r="F689" s="253"/>
      <c r="G689" s="253"/>
      <c r="H689" s="25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50"/>
      <c r="B690" s="251"/>
      <c r="C690" s="251"/>
      <c r="D690" s="251"/>
      <c r="E690" s="252"/>
      <c r="F690" s="253"/>
      <c r="G690" s="253"/>
      <c r="H690" s="25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50"/>
      <c r="B691" s="251"/>
      <c r="C691" s="251"/>
      <c r="D691" s="251"/>
      <c r="E691" s="252"/>
      <c r="F691" s="253"/>
      <c r="G691" s="253"/>
      <c r="H691" s="25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50"/>
      <c r="B692" s="251"/>
      <c r="C692" s="251"/>
      <c r="D692" s="251"/>
      <c r="E692" s="252"/>
      <c r="F692" s="253"/>
      <c r="G692" s="253"/>
      <c r="H692" s="25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50"/>
      <c r="B693" s="251"/>
      <c r="C693" s="251"/>
      <c r="D693" s="251"/>
      <c r="E693" s="252"/>
      <c r="F693" s="253"/>
      <c r="G693" s="253"/>
      <c r="H693" s="25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50"/>
      <c r="B694" s="251"/>
      <c r="C694" s="251"/>
      <c r="D694" s="251"/>
      <c r="E694" s="252"/>
      <c r="F694" s="253"/>
      <c r="G694" s="253"/>
      <c r="H694" s="25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50"/>
      <c r="B695" s="251"/>
      <c r="C695" s="251"/>
      <c r="D695" s="251"/>
      <c r="E695" s="252"/>
      <c r="F695" s="253"/>
      <c r="G695" s="253"/>
      <c r="H695" s="25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50"/>
      <c r="B696" s="251"/>
      <c r="C696" s="251"/>
      <c r="D696" s="251"/>
      <c r="E696" s="252"/>
      <c r="F696" s="253"/>
      <c r="G696" s="253"/>
      <c r="H696" s="25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50"/>
      <c r="B697" s="251"/>
      <c r="C697" s="251"/>
      <c r="D697" s="251"/>
      <c r="E697" s="252"/>
      <c r="F697" s="253"/>
      <c r="G697" s="253"/>
      <c r="H697" s="25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50"/>
      <c r="B698" s="251"/>
      <c r="C698" s="251"/>
      <c r="D698" s="251"/>
      <c r="E698" s="252"/>
      <c r="F698" s="253"/>
      <c r="G698" s="253"/>
      <c r="H698" s="25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50"/>
      <c r="B699" s="251"/>
      <c r="C699" s="251"/>
      <c r="D699" s="251"/>
      <c r="E699" s="252"/>
      <c r="F699" s="253"/>
      <c r="G699" s="253"/>
      <c r="H699" s="25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50"/>
      <c r="B700" s="251"/>
      <c r="C700" s="251"/>
      <c r="D700" s="251"/>
      <c r="E700" s="252"/>
      <c r="F700" s="253"/>
      <c r="G700" s="253"/>
      <c r="H700" s="25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50"/>
      <c r="B701" s="251"/>
      <c r="C701" s="251"/>
      <c r="D701" s="251"/>
      <c r="E701" s="252"/>
      <c r="F701" s="253"/>
      <c r="G701" s="253"/>
      <c r="H701" s="25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50"/>
      <c r="B702" s="251"/>
      <c r="C702" s="251"/>
      <c r="D702" s="251"/>
      <c r="E702" s="252"/>
      <c r="F702" s="253"/>
      <c r="G702" s="253"/>
      <c r="H702" s="25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50"/>
      <c r="B703" s="251"/>
      <c r="C703" s="251"/>
      <c r="D703" s="251"/>
      <c r="E703" s="252"/>
      <c r="F703" s="253"/>
      <c r="G703" s="253"/>
      <c r="H703" s="25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50"/>
      <c r="B704" s="251"/>
      <c r="C704" s="251"/>
      <c r="D704" s="251"/>
      <c r="E704" s="252"/>
      <c r="F704" s="253"/>
      <c r="G704" s="253"/>
      <c r="H704" s="25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50"/>
      <c r="B705" s="251"/>
      <c r="C705" s="251"/>
      <c r="D705" s="251"/>
      <c r="E705" s="252"/>
      <c r="F705" s="253"/>
      <c r="G705" s="253"/>
      <c r="H705" s="25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50"/>
      <c r="B706" s="251"/>
      <c r="C706" s="251"/>
      <c r="D706" s="251"/>
      <c r="E706" s="252"/>
      <c r="F706" s="253"/>
      <c r="G706" s="253"/>
      <c r="H706" s="25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50"/>
      <c r="B707" s="251"/>
      <c r="C707" s="251"/>
      <c r="D707" s="251"/>
      <c r="E707" s="252"/>
      <c r="F707" s="253"/>
      <c r="G707" s="253"/>
      <c r="H707" s="25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50"/>
      <c r="B708" s="251"/>
      <c r="C708" s="251"/>
      <c r="D708" s="251"/>
      <c r="E708" s="252"/>
      <c r="F708" s="253"/>
      <c r="G708" s="253"/>
      <c r="H708" s="25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50"/>
      <c r="B709" s="251"/>
      <c r="C709" s="251"/>
      <c r="D709" s="251"/>
      <c r="E709" s="252"/>
      <c r="F709" s="253"/>
      <c r="G709" s="253"/>
      <c r="H709" s="25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50"/>
      <c r="B710" s="251"/>
      <c r="C710" s="251"/>
      <c r="D710" s="251"/>
      <c r="E710" s="252"/>
      <c r="F710" s="253"/>
      <c r="G710" s="253"/>
      <c r="H710" s="25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50"/>
      <c r="B711" s="251"/>
      <c r="C711" s="251"/>
      <c r="D711" s="251"/>
      <c r="E711" s="252"/>
      <c r="F711" s="253"/>
      <c r="G711" s="253"/>
      <c r="H711" s="25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50"/>
      <c r="B712" s="251"/>
      <c r="C712" s="251"/>
      <c r="D712" s="251"/>
      <c r="E712" s="252"/>
      <c r="F712" s="253"/>
      <c r="G712" s="253"/>
      <c r="H712" s="25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50"/>
      <c r="B713" s="251"/>
      <c r="C713" s="251"/>
      <c r="D713" s="251"/>
      <c r="E713" s="252"/>
      <c r="F713" s="253"/>
      <c r="G713" s="253"/>
      <c r="H713" s="25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50"/>
      <c r="B714" s="251"/>
      <c r="C714" s="251"/>
      <c r="D714" s="251"/>
      <c r="E714" s="252"/>
      <c r="F714" s="253"/>
      <c r="G714" s="253"/>
      <c r="H714" s="25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50"/>
      <c r="B715" s="251"/>
      <c r="C715" s="251"/>
      <c r="D715" s="251"/>
      <c r="E715" s="252"/>
      <c r="F715" s="253"/>
      <c r="G715" s="253"/>
      <c r="H715" s="25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50"/>
      <c r="B716" s="251"/>
      <c r="C716" s="251"/>
      <c r="D716" s="251"/>
      <c r="E716" s="252"/>
      <c r="F716" s="253"/>
      <c r="G716" s="253"/>
      <c r="H716" s="25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50"/>
      <c r="B717" s="251"/>
      <c r="C717" s="251"/>
      <c r="D717" s="251"/>
      <c r="E717" s="252"/>
      <c r="F717" s="253"/>
      <c r="G717" s="253"/>
      <c r="H717" s="25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50"/>
      <c r="B718" s="251"/>
      <c r="C718" s="251"/>
      <c r="D718" s="251"/>
      <c r="E718" s="252"/>
      <c r="F718" s="253"/>
      <c r="G718" s="253"/>
      <c r="H718" s="25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50"/>
      <c r="B719" s="251"/>
      <c r="C719" s="251"/>
      <c r="D719" s="251"/>
      <c r="E719" s="252"/>
      <c r="F719" s="253"/>
      <c r="G719" s="253"/>
      <c r="H719" s="25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50"/>
      <c r="B720" s="251"/>
      <c r="C720" s="251"/>
      <c r="D720" s="251"/>
      <c r="E720" s="252"/>
      <c r="F720" s="253"/>
      <c r="G720" s="253"/>
      <c r="H720" s="25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50"/>
      <c r="B721" s="251"/>
      <c r="C721" s="251"/>
      <c r="D721" s="251"/>
      <c r="E721" s="252"/>
      <c r="F721" s="253"/>
      <c r="G721" s="253"/>
      <c r="H721" s="25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50"/>
      <c r="B722" s="251"/>
      <c r="C722" s="251"/>
      <c r="D722" s="251"/>
      <c r="E722" s="252"/>
      <c r="F722" s="253"/>
      <c r="G722" s="253"/>
      <c r="H722" s="25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50"/>
      <c r="B723" s="251"/>
      <c r="C723" s="251"/>
      <c r="D723" s="251"/>
      <c r="E723" s="252"/>
      <c r="F723" s="253"/>
      <c r="G723" s="253"/>
      <c r="H723" s="25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50"/>
      <c r="B724" s="251"/>
      <c r="C724" s="251"/>
      <c r="D724" s="251"/>
      <c r="E724" s="252"/>
      <c r="F724" s="253"/>
      <c r="G724" s="253"/>
      <c r="H724" s="25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50"/>
      <c r="B725" s="251"/>
      <c r="C725" s="251"/>
      <c r="D725" s="251"/>
      <c r="E725" s="252"/>
      <c r="F725" s="253"/>
      <c r="G725" s="253"/>
      <c r="H725" s="25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50"/>
      <c r="B726" s="251"/>
      <c r="C726" s="251"/>
      <c r="D726" s="251"/>
      <c r="E726" s="252"/>
      <c r="F726" s="253"/>
      <c r="G726" s="253"/>
      <c r="H726" s="25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50"/>
      <c r="B727" s="251"/>
      <c r="C727" s="251"/>
      <c r="D727" s="251"/>
      <c r="E727" s="252"/>
      <c r="F727" s="253"/>
      <c r="G727" s="253"/>
      <c r="H727" s="25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50"/>
      <c r="B728" s="251"/>
      <c r="C728" s="251"/>
      <c r="D728" s="251"/>
      <c r="E728" s="252"/>
      <c r="F728" s="253"/>
      <c r="G728" s="253"/>
      <c r="H728" s="25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50"/>
      <c r="B729" s="251"/>
      <c r="C729" s="251"/>
      <c r="D729" s="251"/>
      <c r="E729" s="252"/>
      <c r="F729" s="253"/>
      <c r="G729" s="253"/>
      <c r="H729" s="25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50"/>
      <c r="B730" s="251"/>
      <c r="C730" s="251"/>
      <c r="D730" s="251"/>
      <c r="E730" s="252"/>
      <c r="F730" s="253"/>
      <c r="G730" s="253"/>
      <c r="H730" s="25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50"/>
      <c r="B731" s="251"/>
      <c r="C731" s="251"/>
      <c r="D731" s="251"/>
      <c r="E731" s="252"/>
      <c r="F731" s="253"/>
      <c r="G731" s="253"/>
      <c r="H731" s="25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50"/>
      <c r="B732" s="251"/>
      <c r="C732" s="251"/>
      <c r="D732" s="251"/>
      <c r="E732" s="252"/>
      <c r="F732" s="253"/>
      <c r="G732" s="253"/>
      <c r="H732" s="25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50"/>
      <c r="B733" s="251"/>
      <c r="C733" s="251"/>
      <c r="D733" s="251"/>
      <c r="E733" s="252"/>
      <c r="F733" s="253"/>
      <c r="G733" s="253"/>
      <c r="H733" s="25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50"/>
      <c r="B734" s="251"/>
      <c r="C734" s="251"/>
      <c r="D734" s="251"/>
      <c r="E734" s="252"/>
      <c r="F734" s="253"/>
      <c r="G734" s="253"/>
      <c r="H734" s="25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50"/>
      <c r="B735" s="251"/>
      <c r="C735" s="251"/>
      <c r="D735" s="251"/>
      <c r="E735" s="252"/>
      <c r="F735" s="253"/>
      <c r="G735" s="253"/>
      <c r="H735" s="25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50"/>
      <c r="B736" s="251"/>
      <c r="C736" s="251"/>
      <c r="D736" s="251"/>
      <c r="E736" s="252"/>
      <c r="F736" s="253"/>
      <c r="G736" s="253"/>
      <c r="H736" s="25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50"/>
      <c r="B737" s="251"/>
      <c r="C737" s="251"/>
      <c r="D737" s="251"/>
      <c r="E737" s="252"/>
      <c r="F737" s="253"/>
      <c r="G737" s="253"/>
      <c r="H737" s="25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50"/>
      <c r="B738" s="251"/>
      <c r="C738" s="251"/>
      <c r="D738" s="251"/>
      <c r="E738" s="252"/>
      <c r="F738" s="253"/>
      <c r="G738" s="253"/>
      <c r="H738" s="25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50"/>
      <c r="B739" s="251"/>
      <c r="C739" s="251"/>
      <c r="D739" s="251"/>
      <c r="E739" s="252"/>
      <c r="F739" s="253"/>
      <c r="G739" s="253"/>
      <c r="H739" s="25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50"/>
      <c r="B740" s="251"/>
      <c r="C740" s="251"/>
      <c r="D740" s="251"/>
      <c r="E740" s="252"/>
      <c r="F740" s="253"/>
      <c r="G740" s="253"/>
      <c r="H740" s="25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50"/>
      <c r="B741" s="251"/>
      <c r="C741" s="251"/>
      <c r="D741" s="251"/>
      <c r="E741" s="252"/>
      <c r="F741" s="253"/>
      <c r="G741" s="253"/>
      <c r="H741" s="25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50"/>
      <c r="B742" s="251"/>
      <c r="C742" s="251"/>
      <c r="D742" s="251"/>
      <c r="E742" s="252"/>
      <c r="F742" s="253"/>
      <c r="G742" s="253"/>
      <c r="H742" s="25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50"/>
      <c r="B743" s="251"/>
      <c r="C743" s="251"/>
      <c r="D743" s="251"/>
      <c r="E743" s="252"/>
      <c r="F743" s="253"/>
      <c r="G743" s="253"/>
      <c r="H743" s="25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50"/>
      <c r="B744" s="251"/>
      <c r="C744" s="251"/>
      <c r="D744" s="251"/>
      <c r="E744" s="252"/>
      <c r="F744" s="253"/>
      <c r="G744" s="253"/>
      <c r="H744" s="25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50"/>
      <c r="B745" s="251"/>
      <c r="C745" s="251"/>
      <c r="D745" s="251"/>
      <c r="E745" s="252"/>
      <c r="F745" s="253"/>
      <c r="G745" s="253"/>
      <c r="H745" s="25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50"/>
      <c r="B746" s="251"/>
      <c r="C746" s="251"/>
      <c r="D746" s="251"/>
      <c r="E746" s="252"/>
      <c r="F746" s="253"/>
      <c r="G746" s="253"/>
      <c r="H746" s="25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50"/>
      <c r="B747" s="251"/>
      <c r="C747" s="251"/>
      <c r="D747" s="251"/>
      <c r="E747" s="252"/>
      <c r="F747" s="253"/>
      <c r="G747" s="253"/>
      <c r="H747" s="25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50"/>
      <c r="B748" s="251"/>
      <c r="C748" s="251"/>
      <c r="D748" s="251"/>
      <c r="E748" s="252"/>
      <c r="F748" s="253"/>
      <c r="G748" s="253"/>
      <c r="H748" s="25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50"/>
      <c r="B749" s="251"/>
      <c r="C749" s="251"/>
      <c r="D749" s="251"/>
      <c r="E749" s="252"/>
      <c r="F749" s="253"/>
      <c r="G749" s="253"/>
      <c r="H749" s="25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50"/>
      <c r="B750" s="251"/>
      <c r="C750" s="251"/>
      <c r="D750" s="251"/>
      <c r="E750" s="252"/>
      <c r="F750" s="253"/>
      <c r="G750" s="253"/>
      <c r="H750" s="25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50"/>
      <c r="B751" s="251"/>
      <c r="C751" s="251"/>
      <c r="D751" s="251"/>
      <c r="E751" s="252"/>
      <c r="F751" s="253"/>
      <c r="G751" s="253"/>
      <c r="H751" s="25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50"/>
      <c r="B752" s="251"/>
      <c r="C752" s="251"/>
      <c r="D752" s="251"/>
      <c r="E752" s="252"/>
      <c r="F752" s="253"/>
      <c r="G752" s="253"/>
      <c r="H752" s="25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50"/>
      <c r="B753" s="251"/>
      <c r="C753" s="251"/>
      <c r="D753" s="251"/>
      <c r="E753" s="252"/>
      <c r="F753" s="253"/>
      <c r="G753" s="253"/>
      <c r="H753" s="25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50"/>
      <c r="B754" s="251"/>
      <c r="C754" s="251"/>
      <c r="D754" s="251"/>
      <c r="E754" s="252"/>
      <c r="F754" s="253"/>
      <c r="G754" s="253"/>
      <c r="H754" s="25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50"/>
      <c r="B755" s="251"/>
      <c r="C755" s="251"/>
      <c r="D755" s="251"/>
      <c r="E755" s="252"/>
      <c r="F755" s="253"/>
      <c r="G755" s="253"/>
      <c r="H755" s="25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50"/>
      <c r="B756" s="251"/>
      <c r="C756" s="251"/>
      <c r="D756" s="251"/>
      <c r="E756" s="252"/>
      <c r="F756" s="253"/>
      <c r="G756" s="253"/>
      <c r="H756" s="25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50"/>
      <c r="B757" s="251"/>
      <c r="C757" s="251"/>
      <c r="D757" s="251"/>
      <c r="E757" s="252"/>
      <c r="F757" s="253"/>
      <c r="G757" s="253"/>
      <c r="H757" s="25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50"/>
      <c r="B758" s="251"/>
      <c r="C758" s="251"/>
      <c r="D758" s="251"/>
      <c r="E758" s="252"/>
      <c r="F758" s="253"/>
      <c r="G758" s="253"/>
      <c r="H758" s="25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50"/>
      <c r="B759" s="251"/>
      <c r="C759" s="251"/>
      <c r="D759" s="251"/>
      <c r="E759" s="252"/>
      <c r="F759" s="253"/>
      <c r="G759" s="253"/>
      <c r="H759" s="25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50"/>
      <c r="B760" s="251"/>
      <c r="C760" s="251"/>
      <c r="D760" s="251"/>
      <c r="E760" s="252"/>
      <c r="F760" s="253"/>
      <c r="G760" s="253"/>
      <c r="H760" s="25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50"/>
      <c r="B761" s="251"/>
      <c r="C761" s="251"/>
      <c r="D761" s="251"/>
      <c r="E761" s="252"/>
      <c r="F761" s="253"/>
      <c r="G761" s="253"/>
      <c r="H761" s="25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50"/>
      <c r="B762" s="251"/>
      <c r="C762" s="251"/>
      <c r="D762" s="251"/>
      <c r="E762" s="252"/>
      <c r="F762" s="253"/>
      <c r="G762" s="253"/>
      <c r="H762" s="25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50"/>
      <c r="B763" s="251"/>
      <c r="C763" s="251"/>
      <c r="D763" s="251"/>
      <c r="E763" s="252"/>
      <c r="F763" s="253"/>
      <c r="G763" s="253"/>
      <c r="H763" s="25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50"/>
      <c r="B764" s="251"/>
      <c r="C764" s="251"/>
      <c r="D764" s="251"/>
      <c r="E764" s="252"/>
      <c r="F764" s="253"/>
      <c r="G764" s="253"/>
      <c r="H764" s="25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50"/>
      <c r="B765" s="251"/>
      <c r="C765" s="251"/>
      <c r="D765" s="251"/>
      <c r="E765" s="252"/>
      <c r="F765" s="253"/>
      <c r="G765" s="253"/>
      <c r="H765" s="25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50"/>
      <c r="B766" s="251"/>
      <c r="C766" s="251"/>
      <c r="D766" s="251"/>
      <c r="E766" s="252"/>
      <c r="F766" s="253"/>
      <c r="G766" s="253"/>
      <c r="H766" s="25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50"/>
      <c r="B767" s="251"/>
      <c r="C767" s="251"/>
      <c r="D767" s="251"/>
      <c r="E767" s="252"/>
      <c r="F767" s="253"/>
      <c r="G767" s="253"/>
      <c r="H767" s="25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50"/>
      <c r="B768" s="251"/>
      <c r="C768" s="251"/>
      <c r="D768" s="251"/>
      <c r="E768" s="252"/>
      <c r="F768" s="253"/>
      <c r="G768" s="253"/>
      <c r="H768" s="25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50"/>
      <c r="B769" s="251"/>
      <c r="C769" s="251"/>
      <c r="D769" s="251"/>
      <c r="E769" s="252"/>
      <c r="F769" s="253"/>
      <c r="G769" s="253"/>
      <c r="H769" s="25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50"/>
      <c r="B770" s="251"/>
      <c r="C770" s="251"/>
      <c r="D770" s="251"/>
      <c r="E770" s="252"/>
      <c r="F770" s="253"/>
      <c r="G770" s="253"/>
      <c r="H770" s="25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50"/>
      <c r="B771" s="251"/>
      <c r="C771" s="251"/>
      <c r="D771" s="251"/>
      <c r="E771" s="252"/>
      <c r="F771" s="253"/>
      <c r="G771" s="253"/>
      <c r="H771" s="25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50"/>
      <c r="B772" s="251"/>
      <c r="C772" s="251"/>
      <c r="D772" s="251"/>
      <c r="E772" s="252"/>
      <c r="F772" s="253"/>
      <c r="G772" s="253"/>
      <c r="H772" s="25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50"/>
      <c r="B773" s="251"/>
      <c r="C773" s="251"/>
      <c r="D773" s="251"/>
      <c r="E773" s="252"/>
      <c r="F773" s="253"/>
      <c r="G773" s="253"/>
      <c r="H773" s="25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50"/>
      <c r="B774" s="251"/>
      <c r="C774" s="251"/>
      <c r="D774" s="251"/>
      <c r="E774" s="252"/>
      <c r="F774" s="253"/>
      <c r="G774" s="253"/>
      <c r="H774" s="25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50"/>
      <c r="B775" s="251"/>
      <c r="C775" s="251"/>
      <c r="D775" s="251"/>
      <c r="E775" s="252"/>
      <c r="F775" s="253"/>
      <c r="G775" s="253"/>
      <c r="H775" s="25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50"/>
      <c r="B776" s="251"/>
      <c r="C776" s="251"/>
      <c r="D776" s="251"/>
      <c r="E776" s="252"/>
      <c r="F776" s="253"/>
      <c r="G776" s="253"/>
      <c r="H776" s="25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50"/>
      <c r="B777" s="251"/>
      <c r="C777" s="251"/>
      <c r="D777" s="251"/>
      <c r="E777" s="252"/>
      <c r="F777" s="253"/>
      <c r="G777" s="253"/>
      <c r="H777" s="25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50"/>
      <c r="B778" s="251"/>
      <c r="C778" s="251"/>
      <c r="D778" s="251"/>
      <c r="E778" s="252"/>
      <c r="F778" s="253"/>
      <c r="G778" s="253"/>
      <c r="H778" s="25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50"/>
      <c r="B779" s="251"/>
      <c r="C779" s="251"/>
      <c r="D779" s="251"/>
      <c r="E779" s="252"/>
      <c r="F779" s="253"/>
      <c r="G779" s="253"/>
      <c r="H779" s="25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50"/>
      <c r="B780" s="251"/>
      <c r="C780" s="251"/>
      <c r="D780" s="251"/>
      <c r="E780" s="252"/>
      <c r="F780" s="253"/>
      <c r="G780" s="253"/>
      <c r="H780" s="25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50"/>
      <c r="B781" s="251"/>
      <c r="C781" s="251"/>
      <c r="D781" s="251"/>
      <c r="E781" s="252"/>
      <c r="F781" s="253"/>
      <c r="G781" s="253"/>
      <c r="H781" s="25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50"/>
      <c r="B782" s="251"/>
      <c r="C782" s="251"/>
      <c r="D782" s="251"/>
      <c r="E782" s="252"/>
      <c r="F782" s="253"/>
      <c r="G782" s="253"/>
      <c r="H782" s="25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50"/>
      <c r="B783" s="251"/>
      <c r="C783" s="251"/>
      <c r="D783" s="251"/>
      <c r="E783" s="252"/>
      <c r="F783" s="253"/>
      <c r="G783" s="253"/>
      <c r="H783" s="25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50"/>
      <c r="B784" s="251"/>
      <c r="C784" s="251"/>
      <c r="D784" s="251"/>
      <c r="E784" s="252"/>
      <c r="F784" s="253"/>
      <c r="G784" s="253"/>
      <c r="H784" s="25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50"/>
      <c r="B785" s="251"/>
      <c r="C785" s="251"/>
      <c r="D785" s="251"/>
      <c r="E785" s="252"/>
      <c r="F785" s="253"/>
      <c r="G785" s="253"/>
      <c r="H785" s="25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50"/>
      <c r="B786" s="251"/>
      <c r="C786" s="251"/>
      <c r="D786" s="251"/>
      <c r="E786" s="252"/>
      <c r="F786" s="253"/>
      <c r="G786" s="253"/>
      <c r="H786" s="25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50"/>
      <c r="B787" s="251"/>
      <c r="C787" s="251"/>
      <c r="D787" s="251"/>
      <c r="E787" s="252"/>
      <c r="F787" s="253"/>
      <c r="G787" s="253"/>
      <c r="H787" s="25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50"/>
      <c r="B788" s="251"/>
      <c r="C788" s="251"/>
      <c r="D788" s="251"/>
      <c r="E788" s="252"/>
      <c r="F788" s="253"/>
      <c r="G788" s="253"/>
      <c r="H788" s="25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50"/>
      <c r="B789" s="251"/>
      <c r="C789" s="251"/>
      <c r="D789" s="251"/>
      <c r="E789" s="252"/>
      <c r="F789" s="253"/>
      <c r="G789" s="253"/>
      <c r="H789" s="25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50"/>
      <c r="B790" s="251"/>
      <c r="C790" s="251"/>
      <c r="D790" s="251"/>
      <c r="E790" s="252"/>
      <c r="F790" s="253"/>
      <c r="G790" s="253"/>
      <c r="H790" s="25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50"/>
      <c r="B791" s="251"/>
      <c r="C791" s="251"/>
      <c r="D791" s="251"/>
      <c r="E791" s="252"/>
      <c r="F791" s="253"/>
      <c r="G791" s="253"/>
      <c r="H791" s="25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50"/>
      <c r="B792" s="251"/>
      <c r="C792" s="251"/>
      <c r="D792" s="251"/>
      <c r="E792" s="252"/>
      <c r="F792" s="253"/>
      <c r="G792" s="253"/>
      <c r="H792" s="25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50"/>
      <c r="B793" s="251"/>
      <c r="C793" s="251"/>
      <c r="D793" s="251"/>
      <c r="E793" s="252"/>
      <c r="F793" s="253"/>
      <c r="G793" s="253"/>
      <c r="H793" s="25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50"/>
      <c r="B794" s="251"/>
      <c r="C794" s="251"/>
      <c r="D794" s="251"/>
      <c r="E794" s="252"/>
      <c r="F794" s="253"/>
      <c r="G794" s="253"/>
      <c r="H794" s="25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50"/>
      <c r="B795" s="251"/>
      <c r="C795" s="251"/>
      <c r="D795" s="251"/>
      <c r="E795" s="252"/>
      <c r="F795" s="253"/>
      <c r="G795" s="253"/>
      <c r="H795" s="25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50"/>
      <c r="B796" s="251"/>
      <c r="C796" s="251"/>
      <c r="D796" s="251"/>
      <c r="E796" s="252"/>
      <c r="F796" s="253"/>
      <c r="G796" s="253"/>
      <c r="H796" s="25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50"/>
      <c r="B797" s="251"/>
      <c r="C797" s="251"/>
      <c r="D797" s="251"/>
      <c r="E797" s="252"/>
      <c r="F797" s="253"/>
      <c r="G797" s="253"/>
      <c r="H797" s="25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50"/>
      <c r="B798" s="251"/>
      <c r="C798" s="251"/>
      <c r="D798" s="251"/>
      <c r="E798" s="252"/>
      <c r="F798" s="253"/>
      <c r="G798" s="253"/>
      <c r="H798" s="25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50"/>
      <c r="B799" s="251"/>
      <c r="C799" s="251"/>
      <c r="D799" s="251"/>
      <c r="E799" s="252"/>
      <c r="F799" s="253"/>
      <c r="G799" s="253"/>
      <c r="H799" s="25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50"/>
      <c r="B800" s="251"/>
      <c r="C800" s="251"/>
      <c r="D800" s="251"/>
      <c r="E800" s="252"/>
      <c r="F800" s="253"/>
      <c r="G800" s="253"/>
      <c r="H800" s="25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50"/>
      <c r="B801" s="251"/>
      <c r="C801" s="251"/>
      <c r="D801" s="251"/>
      <c r="E801" s="252"/>
      <c r="F801" s="253"/>
      <c r="G801" s="253"/>
      <c r="H801" s="25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50"/>
      <c r="B802" s="251"/>
      <c r="C802" s="251"/>
      <c r="D802" s="251"/>
      <c r="E802" s="252"/>
      <c r="F802" s="253"/>
      <c r="G802" s="253"/>
      <c r="H802" s="25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50"/>
      <c r="B803" s="251"/>
      <c r="C803" s="251"/>
      <c r="D803" s="251"/>
      <c r="E803" s="252"/>
      <c r="F803" s="253"/>
      <c r="G803" s="253"/>
      <c r="H803" s="25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50"/>
      <c r="B804" s="251"/>
      <c r="C804" s="251"/>
      <c r="D804" s="251"/>
      <c r="E804" s="252"/>
      <c r="F804" s="253"/>
      <c r="G804" s="253"/>
      <c r="H804" s="25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50"/>
      <c r="B805" s="251"/>
      <c r="C805" s="251"/>
      <c r="D805" s="251"/>
      <c r="E805" s="252"/>
      <c r="F805" s="253"/>
      <c r="G805" s="253"/>
      <c r="H805" s="25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50"/>
      <c r="B806" s="251"/>
      <c r="C806" s="251"/>
      <c r="D806" s="251"/>
      <c r="E806" s="252"/>
      <c r="F806" s="253"/>
      <c r="G806" s="253"/>
      <c r="H806" s="25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50"/>
      <c r="B807" s="251"/>
      <c r="C807" s="251"/>
      <c r="D807" s="251"/>
      <c r="E807" s="252"/>
      <c r="F807" s="253"/>
      <c r="G807" s="253"/>
      <c r="H807" s="25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50"/>
      <c r="B808" s="251"/>
      <c r="C808" s="251"/>
      <c r="D808" s="251"/>
      <c r="E808" s="252"/>
      <c r="F808" s="253"/>
      <c r="G808" s="253"/>
      <c r="H808" s="25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50"/>
      <c r="B809" s="251"/>
      <c r="C809" s="251"/>
      <c r="D809" s="251"/>
      <c r="E809" s="252"/>
      <c r="F809" s="253"/>
      <c r="G809" s="253"/>
      <c r="H809" s="25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50"/>
      <c r="B810" s="251"/>
      <c r="C810" s="251"/>
      <c r="D810" s="251"/>
      <c r="E810" s="252"/>
      <c r="F810" s="253"/>
      <c r="G810" s="253"/>
      <c r="H810" s="25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50"/>
      <c r="B811" s="251"/>
      <c r="C811" s="251"/>
      <c r="D811" s="251"/>
      <c r="E811" s="252"/>
      <c r="F811" s="253"/>
      <c r="G811" s="253"/>
      <c r="H811" s="25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50"/>
      <c r="B812" s="251"/>
      <c r="C812" s="251"/>
      <c r="D812" s="251"/>
      <c r="E812" s="252"/>
      <c r="F812" s="253"/>
      <c r="G812" s="253"/>
      <c r="H812" s="25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50"/>
      <c r="B813" s="251"/>
      <c r="C813" s="251"/>
      <c r="D813" s="251"/>
      <c r="E813" s="252"/>
      <c r="F813" s="253"/>
      <c r="G813" s="253"/>
      <c r="H813" s="25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50"/>
      <c r="B814" s="251"/>
      <c r="C814" s="251"/>
      <c r="D814" s="251"/>
      <c r="E814" s="252"/>
      <c r="F814" s="253"/>
      <c r="G814" s="253"/>
      <c r="H814" s="25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50"/>
      <c r="B815" s="251"/>
      <c r="C815" s="251"/>
      <c r="D815" s="251"/>
      <c r="E815" s="252"/>
      <c r="F815" s="253"/>
      <c r="G815" s="253"/>
      <c r="H815" s="25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50"/>
      <c r="B816" s="251"/>
      <c r="C816" s="251"/>
      <c r="D816" s="251"/>
      <c r="E816" s="252"/>
      <c r="F816" s="253"/>
      <c r="G816" s="253"/>
      <c r="H816" s="25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50"/>
      <c r="B817" s="251"/>
      <c r="C817" s="251"/>
      <c r="D817" s="251"/>
      <c r="E817" s="252"/>
      <c r="F817" s="253"/>
      <c r="G817" s="253"/>
      <c r="H817" s="25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50"/>
      <c r="B818" s="251"/>
      <c r="C818" s="251"/>
      <c r="D818" s="251"/>
      <c r="E818" s="252"/>
      <c r="F818" s="253"/>
      <c r="G818" s="253"/>
      <c r="H818" s="25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50"/>
      <c r="B819" s="251"/>
      <c r="C819" s="251"/>
      <c r="D819" s="251"/>
      <c r="E819" s="252"/>
      <c r="F819" s="253"/>
      <c r="G819" s="253"/>
      <c r="H819" s="25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50"/>
      <c r="B820" s="251"/>
      <c r="C820" s="251"/>
      <c r="D820" s="251"/>
      <c r="E820" s="252"/>
      <c r="F820" s="253"/>
      <c r="G820" s="253"/>
      <c r="H820" s="25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50"/>
      <c r="B821" s="251"/>
      <c r="C821" s="251"/>
      <c r="D821" s="251"/>
      <c r="E821" s="252"/>
      <c r="F821" s="253"/>
      <c r="G821" s="253"/>
      <c r="H821" s="25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50"/>
      <c r="B822" s="251"/>
      <c r="C822" s="251"/>
      <c r="D822" s="251"/>
      <c r="E822" s="252"/>
      <c r="F822" s="253"/>
      <c r="G822" s="253"/>
      <c r="H822" s="25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50"/>
      <c r="B823" s="251"/>
      <c r="C823" s="251"/>
      <c r="D823" s="251"/>
      <c r="E823" s="252"/>
      <c r="F823" s="253"/>
      <c r="G823" s="253"/>
      <c r="H823" s="25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50"/>
      <c r="B824" s="251"/>
      <c r="C824" s="251"/>
      <c r="D824" s="251"/>
      <c r="E824" s="252"/>
      <c r="F824" s="253"/>
      <c r="G824" s="253"/>
      <c r="H824" s="25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50"/>
      <c r="B825" s="251"/>
      <c r="C825" s="251"/>
      <c r="D825" s="251"/>
      <c r="E825" s="252"/>
      <c r="F825" s="253"/>
      <c r="G825" s="253"/>
      <c r="H825" s="25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50"/>
      <c r="B826" s="251"/>
      <c r="C826" s="251"/>
      <c r="D826" s="251"/>
      <c r="E826" s="252"/>
      <c r="F826" s="253"/>
      <c r="G826" s="253"/>
      <c r="H826" s="25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50"/>
      <c r="B827" s="251"/>
      <c r="C827" s="251"/>
      <c r="D827" s="251"/>
      <c r="E827" s="252"/>
      <c r="F827" s="253"/>
      <c r="G827" s="253"/>
      <c r="H827" s="25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50"/>
      <c r="B828" s="251"/>
      <c r="C828" s="251"/>
      <c r="D828" s="251"/>
      <c r="E828" s="252"/>
      <c r="F828" s="253"/>
      <c r="G828" s="253"/>
      <c r="H828" s="25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50"/>
      <c r="B829" s="251"/>
      <c r="C829" s="251"/>
      <c r="D829" s="251"/>
      <c r="E829" s="252"/>
      <c r="F829" s="253"/>
      <c r="G829" s="253"/>
      <c r="H829" s="25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50"/>
      <c r="B830" s="251"/>
      <c r="C830" s="251"/>
      <c r="D830" s="251"/>
      <c r="E830" s="252"/>
      <c r="F830" s="253"/>
      <c r="G830" s="253"/>
      <c r="H830" s="25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50"/>
      <c r="B831" s="251"/>
      <c r="C831" s="251"/>
      <c r="D831" s="251"/>
      <c r="E831" s="252"/>
      <c r="F831" s="253"/>
      <c r="G831" s="253"/>
      <c r="H831" s="25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50"/>
      <c r="B832" s="251"/>
      <c r="C832" s="251"/>
      <c r="D832" s="251"/>
      <c r="E832" s="252"/>
      <c r="F832" s="253"/>
      <c r="G832" s="253"/>
      <c r="H832" s="25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50"/>
      <c r="B833" s="251"/>
      <c r="C833" s="251"/>
      <c r="D833" s="251"/>
      <c r="E833" s="252"/>
      <c r="F833" s="253"/>
      <c r="G833" s="253"/>
      <c r="H833" s="25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50"/>
      <c r="B834" s="251"/>
      <c r="C834" s="251"/>
      <c r="D834" s="251"/>
      <c r="E834" s="252"/>
      <c r="F834" s="253"/>
      <c r="G834" s="253"/>
      <c r="H834" s="25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50"/>
      <c r="B835" s="251"/>
      <c r="C835" s="251"/>
      <c r="D835" s="251"/>
      <c r="E835" s="252"/>
      <c r="F835" s="253"/>
      <c r="G835" s="253"/>
      <c r="H835" s="25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50"/>
      <c r="B836" s="251"/>
      <c r="C836" s="251"/>
      <c r="D836" s="251"/>
      <c r="E836" s="252"/>
      <c r="F836" s="253"/>
      <c r="G836" s="253"/>
      <c r="H836" s="25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50"/>
      <c r="B837" s="251"/>
      <c r="C837" s="251"/>
      <c r="D837" s="251"/>
      <c r="E837" s="252"/>
      <c r="F837" s="253"/>
      <c r="G837" s="253"/>
      <c r="H837" s="25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50"/>
      <c r="B838" s="251"/>
      <c r="C838" s="251"/>
      <c r="D838" s="251"/>
      <c r="E838" s="252"/>
      <c r="F838" s="253"/>
      <c r="G838" s="253"/>
      <c r="H838" s="25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50"/>
      <c r="B839" s="251"/>
      <c r="C839" s="251"/>
      <c r="D839" s="251"/>
      <c r="E839" s="252"/>
      <c r="F839" s="253"/>
      <c r="G839" s="253"/>
      <c r="H839" s="25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50"/>
      <c r="B840" s="251"/>
      <c r="C840" s="251"/>
      <c r="D840" s="251"/>
      <c r="E840" s="252"/>
      <c r="F840" s="253"/>
      <c r="G840" s="253"/>
      <c r="H840" s="25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50"/>
      <c r="B841" s="251"/>
      <c r="C841" s="251"/>
      <c r="D841" s="251"/>
      <c r="E841" s="252"/>
      <c r="F841" s="253"/>
      <c r="G841" s="253"/>
      <c r="H841" s="25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50"/>
      <c r="B842" s="251"/>
      <c r="C842" s="251"/>
      <c r="D842" s="251"/>
      <c r="E842" s="252"/>
      <c r="F842" s="253"/>
      <c r="G842" s="253"/>
      <c r="H842" s="25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50"/>
      <c r="B843" s="251"/>
      <c r="C843" s="251"/>
      <c r="D843" s="251"/>
      <c r="E843" s="252"/>
      <c r="F843" s="253"/>
      <c r="G843" s="253"/>
      <c r="H843" s="25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50"/>
      <c r="B844" s="251"/>
      <c r="C844" s="251"/>
      <c r="D844" s="251"/>
      <c r="E844" s="252"/>
      <c r="F844" s="253"/>
      <c r="G844" s="253"/>
      <c r="H844" s="25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50"/>
      <c r="B845" s="251"/>
      <c r="C845" s="251"/>
      <c r="D845" s="251"/>
      <c r="E845" s="252"/>
      <c r="F845" s="253"/>
      <c r="G845" s="253"/>
      <c r="H845" s="25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50"/>
      <c r="B846" s="251"/>
      <c r="C846" s="251"/>
      <c r="D846" s="251"/>
      <c r="E846" s="252"/>
      <c r="F846" s="253"/>
      <c r="G846" s="253"/>
      <c r="H846" s="25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50"/>
      <c r="B847" s="251"/>
      <c r="C847" s="251"/>
      <c r="D847" s="251"/>
      <c r="E847" s="252"/>
      <c r="F847" s="253"/>
      <c r="G847" s="253"/>
      <c r="H847" s="25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50"/>
      <c r="B848" s="251"/>
      <c r="C848" s="251"/>
      <c r="D848" s="251"/>
      <c r="E848" s="252"/>
      <c r="F848" s="253"/>
      <c r="G848" s="253"/>
      <c r="H848" s="25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50"/>
      <c r="B849" s="251"/>
      <c r="C849" s="251"/>
      <c r="D849" s="251"/>
      <c r="E849" s="252"/>
      <c r="F849" s="253"/>
      <c r="G849" s="253"/>
      <c r="H849" s="25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50"/>
      <c r="B850" s="251"/>
      <c r="C850" s="251"/>
      <c r="D850" s="251"/>
      <c r="E850" s="252"/>
      <c r="F850" s="253"/>
      <c r="G850" s="253"/>
      <c r="H850" s="25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50"/>
      <c r="B851" s="251"/>
      <c r="C851" s="251"/>
      <c r="D851" s="251"/>
      <c r="E851" s="252"/>
      <c r="F851" s="253"/>
      <c r="G851" s="253"/>
      <c r="H851" s="25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50"/>
      <c r="B852" s="251"/>
      <c r="C852" s="251"/>
      <c r="D852" s="251"/>
      <c r="E852" s="252"/>
      <c r="F852" s="253"/>
      <c r="G852" s="253"/>
      <c r="H852" s="25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50"/>
      <c r="B853" s="251"/>
      <c r="C853" s="251"/>
      <c r="D853" s="251"/>
      <c r="E853" s="252"/>
      <c r="F853" s="253"/>
      <c r="G853" s="253"/>
      <c r="H853" s="25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50"/>
      <c r="B854" s="251"/>
      <c r="C854" s="251"/>
      <c r="D854" s="251"/>
      <c r="E854" s="252"/>
      <c r="F854" s="253"/>
      <c r="G854" s="253"/>
      <c r="H854" s="25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50"/>
      <c r="B855" s="251"/>
      <c r="C855" s="251"/>
      <c r="D855" s="251"/>
      <c r="E855" s="252"/>
      <c r="F855" s="253"/>
      <c r="G855" s="253"/>
      <c r="H855" s="25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50"/>
      <c r="B856" s="251"/>
      <c r="C856" s="251"/>
      <c r="D856" s="251"/>
      <c r="E856" s="252"/>
      <c r="F856" s="253"/>
      <c r="G856" s="253"/>
      <c r="H856" s="25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50"/>
      <c r="B857" s="251"/>
      <c r="C857" s="251"/>
      <c r="D857" s="251"/>
      <c r="E857" s="252"/>
      <c r="F857" s="253"/>
      <c r="G857" s="253"/>
      <c r="H857" s="25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50"/>
      <c r="B858" s="251"/>
      <c r="C858" s="251"/>
      <c r="D858" s="251"/>
      <c r="E858" s="252"/>
      <c r="F858" s="253"/>
      <c r="G858" s="253"/>
      <c r="H858" s="25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50"/>
      <c r="B859" s="251"/>
      <c r="C859" s="251"/>
      <c r="D859" s="251"/>
      <c r="E859" s="252"/>
      <c r="F859" s="253"/>
      <c r="G859" s="253"/>
      <c r="H859" s="25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50"/>
      <c r="B860" s="251"/>
      <c r="C860" s="251"/>
      <c r="D860" s="251"/>
      <c r="E860" s="252"/>
      <c r="F860" s="253"/>
      <c r="G860" s="253"/>
      <c r="H860" s="25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50"/>
      <c r="B861" s="251"/>
      <c r="C861" s="251"/>
      <c r="D861" s="251"/>
      <c r="E861" s="252"/>
      <c r="F861" s="253"/>
      <c r="G861" s="253"/>
      <c r="H861" s="25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50"/>
      <c r="B862" s="251"/>
      <c r="C862" s="251"/>
      <c r="D862" s="251"/>
      <c r="E862" s="252"/>
      <c r="F862" s="253"/>
      <c r="G862" s="253"/>
      <c r="H862" s="25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50"/>
      <c r="B863" s="251"/>
      <c r="C863" s="251"/>
      <c r="D863" s="251"/>
      <c r="E863" s="252"/>
      <c r="F863" s="253"/>
      <c r="G863" s="253"/>
      <c r="H863" s="25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50"/>
      <c r="B864" s="251"/>
      <c r="C864" s="251"/>
      <c r="D864" s="251"/>
      <c r="E864" s="252"/>
      <c r="F864" s="253"/>
      <c r="G864" s="253"/>
      <c r="H864" s="25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50"/>
      <c r="B865" s="251"/>
      <c r="C865" s="251"/>
      <c r="D865" s="251"/>
      <c r="E865" s="252"/>
      <c r="F865" s="253"/>
      <c r="G865" s="253"/>
      <c r="H865" s="25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50"/>
      <c r="B866" s="251"/>
      <c r="C866" s="251"/>
      <c r="D866" s="251"/>
      <c r="E866" s="252"/>
      <c r="F866" s="253"/>
      <c r="G866" s="253"/>
      <c r="H866" s="25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50"/>
      <c r="B867" s="251"/>
      <c r="C867" s="251"/>
      <c r="D867" s="251"/>
      <c r="E867" s="252"/>
      <c r="F867" s="253"/>
      <c r="G867" s="253"/>
      <c r="H867" s="25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50"/>
      <c r="B868" s="251"/>
      <c r="C868" s="251"/>
      <c r="D868" s="251"/>
      <c r="E868" s="252"/>
      <c r="F868" s="253"/>
      <c r="G868" s="253"/>
      <c r="H868" s="25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50"/>
      <c r="B869" s="251"/>
      <c r="C869" s="251"/>
      <c r="D869" s="251"/>
      <c r="E869" s="252"/>
      <c r="F869" s="253"/>
      <c r="G869" s="253"/>
      <c r="H869" s="25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50"/>
      <c r="B870" s="251"/>
      <c r="C870" s="251"/>
      <c r="D870" s="251"/>
      <c r="E870" s="252"/>
      <c r="F870" s="253"/>
      <c r="G870" s="253"/>
      <c r="H870" s="25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50"/>
      <c r="B871" s="251"/>
      <c r="C871" s="251"/>
      <c r="D871" s="251"/>
      <c r="E871" s="252"/>
      <c r="F871" s="253"/>
      <c r="G871" s="253"/>
      <c r="H871" s="25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50"/>
      <c r="B872" s="251"/>
      <c r="C872" s="251"/>
      <c r="D872" s="251"/>
      <c r="E872" s="252"/>
      <c r="F872" s="253"/>
      <c r="G872" s="253"/>
      <c r="H872" s="25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50"/>
      <c r="B873" s="251"/>
      <c r="C873" s="251"/>
      <c r="D873" s="251"/>
      <c r="E873" s="252"/>
      <c r="F873" s="253"/>
      <c r="G873" s="253"/>
      <c r="H873" s="25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50"/>
      <c r="B874" s="251"/>
      <c r="C874" s="251"/>
      <c r="D874" s="251"/>
      <c r="E874" s="252"/>
      <c r="F874" s="253"/>
      <c r="G874" s="253"/>
      <c r="H874" s="25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50"/>
      <c r="B875" s="251"/>
      <c r="C875" s="251"/>
      <c r="D875" s="251"/>
      <c r="E875" s="252"/>
      <c r="F875" s="253"/>
      <c r="G875" s="253"/>
      <c r="H875" s="25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50"/>
      <c r="B876" s="251"/>
      <c r="C876" s="251"/>
      <c r="D876" s="251"/>
      <c r="E876" s="252"/>
      <c r="F876" s="253"/>
      <c r="G876" s="253"/>
      <c r="H876" s="25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50"/>
      <c r="B877" s="251"/>
      <c r="C877" s="251"/>
      <c r="D877" s="251"/>
      <c r="E877" s="252"/>
      <c r="F877" s="253"/>
      <c r="G877" s="253"/>
      <c r="H877" s="25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50"/>
      <c r="B878" s="251"/>
      <c r="C878" s="251"/>
      <c r="D878" s="251"/>
      <c r="E878" s="252"/>
      <c r="F878" s="253"/>
      <c r="G878" s="253"/>
      <c r="H878" s="25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50"/>
      <c r="B879" s="251"/>
      <c r="C879" s="251"/>
      <c r="D879" s="251"/>
      <c r="E879" s="252"/>
      <c r="F879" s="253"/>
      <c r="G879" s="253"/>
      <c r="H879" s="25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50"/>
      <c r="B880" s="251"/>
      <c r="C880" s="251"/>
      <c r="D880" s="251"/>
      <c r="E880" s="252"/>
      <c r="F880" s="253"/>
      <c r="G880" s="253"/>
      <c r="H880" s="25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50"/>
      <c r="B881" s="251"/>
      <c r="C881" s="251"/>
      <c r="D881" s="251"/>
      <c r="E881" s="252"/>
      <c r="F881" s="253"/>
      <c r="G881" s="253"/>
      <c r="H881" s="25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50"/>
      <c r="B882" s="251"/>
      <c r="C882" s="251"/>
      <c r="D882" s="251"/>
      <c r="E882" s="252"/>
      <c r="F882" s="253"/>
      <c r="G882" s="253"/>
      <c r="H882" s="25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50"/>
      <c r="B883" s="251"/>
      <c r="C883" s="251"/>
      <c r="D883" s="251"/>
      <c r="E883" s="252"/>
      <c r="F883" s="253"/>
      <c r="G883" s="253"/>
      <c r="H883" s="25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50"/>
      <c r="B884" s="251"/>
      <c r="C884" s="251"/>
      <c r="D884" s="251"/>
      <c r="E884" s="252"/>
      <c r="F884" s="253"/>
      <c r="G884" s="253"/>
      <c r="H884" s="25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50"/>
      <c r="B885" s="251"/>
      <c r="C885" s="251"/>
      <c r="D885" s="251"/>
      <c r="E885" s="252"/>
      <c r="F885" s="253"/>
      <c r="G885" s="253"/>
      <c r="H885" s="25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50"/>
      <c r="B886" s="251"/>
      <c r="C886" s="251"/>
      <c r="D886" s="251"/>
      <c r="E886" s="252"/>
      <c r="F886" s="253"/>
      <c r="G886" s="253"/>
      <c r="H886" s="25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50"/>
      <c r="B887" s="251"/>
      <c r="C887" s="251"/>
      <c r="D887" s="251"/>
      <c r="E887" s="252"/>
      <c r="F887" s="253"/>
      <c r="G887" s="253"/>
      <c r="H887" s="25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50"/>
      <c r="B888" s="251"/>
      <c r="C888" s="251"/>
      <c r="D888" s="251"/>
      <c r="E888" s="252"/>
      <c r="F888" s="253"/>
      <c r="G888" s="253"/>
      <c r="H888" s="25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50"/>
      <c r="B889" s="251"/>
      <c r="C889" s="251"/>
      <c r="D889" s="251"/>
      <c r="E889" s="252"/>
      <c r="F889" s="253"/>
      <c r="G889" s="253"/>
      <c r="H889" s="25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50"/>
      <c r="B890" s="251"/>
      <c r="C890" s="251"/>
      <c r="D890" s="251"/>
      <c r="E890" s="252"/>
      <c r="F890" s="253"/>
      <c r="G890" s="253"/>
      <c r="H890" s="25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50"/>
      <c r="B891" s="251"/>
      <c r="C891" s="251"/>
      <c r="D891" s="251"/>
      <c r="E891" s="252"/>
      <c r="F891" s="253"/>
      <c r="G891" s="253"/>
      <c r="H891" s="25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50"/>
      <c r="B892" s="251"/>
      <c r="C892" s="251"/>
      <c r="D892" s="251"/>
      <c r="E892" s="252"/>
      <c r="F892" s="253"/>
      <c r="G892" s="253"/>
      <c r="H892" s="25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50"/>
      <c r="B893" s="251"/>
      <c r="C893" s="251"/>
      <c r="D893" s="251"/>
      <c r="E893" s="252"/>
      <c r="F893" s="253"/>
      <c r="G893" s="253"/>
      <c r="H893" s="25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50"/>
      <c r="B894" s="251"/>
      <c r="C894" s="251"/>
      <c r="D894" s="251"/>
      <c r="E894" s="252"/>
      <c r="F894" s="253"/>
      <c r="G894" s="253"/>
      <c r="H894" s="25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50"/>
      <c r="B895" s="251"/>
      <c r="C895" s="251"/>
      <c r="D895" s="251"/>
      <c r="E895" s="252"/>
      <c r="F895" s="253"/>
      <c r="G895" s="253"/>
      <c r="H895" s="25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50"/>
      <c r="B896" s="251"/>
      <c r="C896" s="251"/>
      <c r="D896" s="251"/>
      <c r="E896" s="252"/>
      <c r="F896" s="253"/>
      <c r="G896" s="253"/>
      <c r="H896" s="25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50"/>
      <c r="B897" s="251"/>
      <c r="C897" s="251"/>
      <c r="D897" s="251"/>
      <c r="E897" s="252"/>
      <c r="F897" s="253"/>
      <c r="G897" s="253"/>
      <c r="H897" s="25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50"/>
      <c r="B898" s="251"/>
      <c r="C898" s="251"/>
      <c r="D898" s="251"/>
      <c r="E898" s="252"/>
      <c r="F898" s="253"/>
      <c r="G898" s="253"/>
      <c r="H898" s="25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250"/>
      <c r="B899" s="251"/>
      <c r="C899" s="251"/>
      <c r="D899" s="251"/>
      <c r="E899" s="252"/>
      <c r="F899" s="253"/>
      <c r="G899" s="253"/>
      <c r="H899" s="252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250"/>
      <c r="B900" s="251"/>
      <c r="C900" s="251"/>
      <c r="D900" s="251"/>
      <c r="E900" s="252"/>
      <c r="F900" s="253"/>
      <c r="G900" s="253"/>
      <c r="H900" s="252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250"/>
      <c r="B901" s="251"/>
      <c r="C901" s="251"/>
      <c r="D901" s="251"/>
      <c r="E901" s="252"/>
      <c r="F901" s="253"/>
      <c r="G901" s="253"/>
      <c r="H901" s="252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250"/>
      <c r="B902" s="251"/>
      <c r="C902" s="251"/>
      <c r="D902" s="251"/>
      <c r="E902" s="252"/>
      <c r="F902" s="253"/>
      <c r="G902" s="253"/>
      <c r="H902" s="252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250"/>
      <c r="B903" s="251"/>
      <c r="C903" s="251"/>
      <c r="D903" s="251"/>
      <c r="E903" s="252"/>
      <c r="F903" s="253"/>
      <c r="G903" s="253"/>
      <c r="H903" s="252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250"/>
      <c r="B904" s="251"/>
      <c r="C904" s="251"/>
      <c r="D904" s="251"/>
      <c r="E904" s="252"/>
      <c r="F904" s="253"/>
      <c r="G904" s="253"/>
      <c r="H904" s="252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250"/>
      <c r="B905" s="251"/>
      <c r="C905" s="251"/>
      <c r="D905" s="251"/>
      <c r="E905" s="252"/>
      <c r="F905" s="253"/>
      <c r="G905" s="253"/>
      <c r="H905" s="252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250"/>
      <c r="B906" s="251"/>
      <c r="C906" s="251"/>
      <c r="D906" s="251"/>
      <c r="E906" s="252"/>
      <c r="F906" s="253"/>
      <c r="G906" s="253"/>
      <c r="H906" s="252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250"/>
      <c r="B907" s="251"/>
      <c r="C907" s="251"/>
      <c r="D907" s="251"/>
      <c r="E907" s="252"/>
      <c r="F907" s="253"/>
      <c r="G907" s="253"/>
      <c r="H907" s="252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250"/>
      <c r="B908" s="251"/>
      <c r="C908" s="251"/>
      <c r="D908" s="251"/>
      <c r="E908" s="252"/>
      <c r="F908" s="253"/>
      <c r="G908" s="253"/>
      <c r="H908" s="252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250"/>
      <c r="B909" s="251"/>
      <c r="C909" s="251"/>
      <c r="D909" s="251"/>
      <c r="E909" s="252"/>
      <c r="F909" s="253"/>
      <c r="G909" s="253"/>
      <c r="H909" s="252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250"/>
      <c r="B910" s="251"/>
      <c r="C910" s="251"/>
      <c r="D910" s="251"/>
      <c r="E910" s="252"/>
      <c r="F910" s="253"/>
      <c r="G910" s="253"/>
      <c r="H910" s="252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250"/>
      <c r="B911" s="251"/>
      <c r="C911" s="251"/>
      <c r="D911" s="251"/>
      <c r="E911" s="252"/>
      <c r="F911" s="253"/>
      <c r="G911" s="253"/>
      <c r="H911" s="252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250"/>
      <c r="B912" s="251"/>
      <c r="C912" s="251"/>
      <c r="D912" s="251"/>
      <c r="E912" s="252"/>
      <c r="F912" s="253"/>
      <c r="G912" s="253"/>
      <c r="H912" s="252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250"/>
      <c r="B913" s="251"/>
      <c r="C913" s="251"/>
      <c r="D913" s="251"/>
      <c r="E913" s="252"/>
      <c r="F913" s="253"/>
      <c r="G913" s="253"/>
      <c r="H913" s="252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250"/>
      <c r="B914" s="251"/>
      <c r="C914" s="251"/>
      <c r="D914" s="251"/>
      <c r="E914" s="252"/>
      <c r="F914" s="253"/>
      <c r="G914" s="253"/>
      <c r="H914" s="252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250"/>
      <c r="B915" s="251"/>
      <c r="C915" s="251"/>
      <c r="D915" s="251"/>
      <c r="E915" s="252"/>
      <c r="F915" s="253"/>
      <c r="G915" s="253"/>
      <c r="H915" s="252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250"/>
      <c r="B916" s="251"/>
      <c r="C916" s="251"/>
      <c r="D916" s="251"/>
      <c r="E916" s="252"/>
      <c r="F916" s="253"/>
      <c r="G916" s="253"/>
      <c r="H916" s="252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250"/>
      <c r="B917" s="251"/>
      <c r="C917" s="251"/>
      <c r="D917" s="251"/>
      <c r="E917" s="252"/>
      <c r="F917" s="253"/>
      <c r="G917" s="253"/>
      <c r="H917" s="252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250"/>
      <c r="B918" s="251"/>
      <c r="C918" s="251"/>
      <c r="D918" s="251"/>
      <c r="E918" s="252"/>
      <c r="F918" s="253"/>
      <c r="G918" s="253"/>
      <c r="H918" s="252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250"/>
      <c r="B919" s="251"/>
      <c r="C919" s="251"/>
      <c r="D919" s="251"/>
      <c r="E919" s="252"/>
      <c r="F919" s="253"/>
      <c r="G919" s="253"/>
      <c r="H919" s="252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250"/>
      <c r="B920" s="251"/>
      <c r="C920" s="251"/>
      <c r="D920" s="251"/>
      <c r="E920" s="252"/>
      <c r="F920" s="253"/>
      <c r="G920" s="253"/>
      <c r="H920" s="252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250"/>
      <c r="B921" s="251"/>
      <c r="C921" s="251"/>
      <c r="D921" s="251"/>
      <c r="E921" s="252"/>
      <c r="F921" s="253"/>
      <c r="G921" s="253"/>
      <c r="H921" s="252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250"/>
      <c r="B922" s="251"/>
      <c r="C922" s="251"/>
      <c r="D922" s="251"/>
      <c r="E922" s="252"/>
      <c r="F922" s="253"/>
      <c r="G922" s="253"/>
      <c r="H922" s="252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250"/>
      <c r="B923" s="251"/>
      <c r="C923" s="251"/>
      <c r="D923" s="251"/>
      <c r="E923" s="252"/>
      <c r="F923" s="253"/>
      <c r="G923" s="253"/>
      <c r="H923" s="252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250"/>
      <c r="B924" s="251"/>
      <c r="C924" s="251"/>
      <c r="D924" s="251"/>
      <c r="E924" s="252"/>
      <c r="F924" s="253"/>
      <c r="G924" s="253"/>
      <c r="H924" s="252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250"/>
      <c r="B925" s="251"/>
      <c r="C925" s="251"/>
      <c r="D925" s="251"/>
      <c r="E925" s="252"/>
      <c r="F925" s="253"/>
      <c r="G925" s="253"/>
      <c r="H925" s="252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250"/>
      <c r="B926" s="251"/>
      <c r="C926" s="251"/>
      <c r="D926" s="251"/>
      <c r="E926" s="252"/>
      <c r="F926" s="253"/>
      <c r="G926" s="253"/>
      <c r="H926" s="252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250"/>
      <c r="B927" s="251"/>
      <c r="C927" s="251"/>
      <c r="D927" s="251"/>
      <c r="E927" s="252"/>
      <c r="F927" s="253"/>
      <c r="G927" s="253"/>
      <c r="H927" s="252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250"/>
      <c r="B928" s="251"/>
      <c r="C928" s="251"/>
      <c r="D928" s="251"/>
      <c r="E928" s="252"/>
      <c r="F928" s="253"/>
      <c r="G928" s="253"/>
      <c r="H928" s="252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250"/>
      <c r="B929" s="251"/>
      <c r="C929" s="251"/>
      <c r="D929" s="251"/>
      <c r="E929" s="252"/>
      <c r="F929" s="253"/>
      <c r="G929" s="253"/>
      <c r="H929" s="252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250"/>
      <c r="B930" s="251"/>
      <c r="C930" s="251"/>
      <c r="D930" s="251"/>
      <c r="E930" s="252"/>
      <c r="F930" s="253"/>
      <c r="G930" s="253"/>
      <c r="H930" s="252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250"/>
      <c r="B931" s="251"/>
      <c r="C931" s="251"/>
      <c r="D931" s="251"/>
      <c r="E931" s="252"/>
      <c r="F931" s="253"/>
      <c r="G931" s="253"/>
      <c r="H931" s="252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250"/>
      <c r="B932" s="251"/>
      <c r="C932" s="251"/>
      <c r="D932" s="251"/>
      <c r="E932" s="252"/>
      <c r="F932" s="253"/>
      <c r="G932" s="253"/>
      <c r="H932" s="252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250"/>
      <c r="B933" s="251"/>
      <c r="C933" s="251"/>
      <c r="D933" s="251"/>
      <c r="E933" s="252"/>
      <c r="F933" s="253"/>
      <c r="G933" s="253"/>
      <c r="H933" s="252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250"/>
      <c r="B934" s="251"/>
      <c r="C934" s="251"/>
      <c r="D934" s="251"/>
      <c r="E934" s="252"/>
      <c r="F934" s="253"/>
      <c r="G934" s="253"/>
      <c r="H934" s="252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250"/>
      <c r="B935" s="251"/>
      <c r="C935" s="251"/>
      <c r="D935" s="251"/>
      <c r="E935" s="252"/>
      <c r="F935" s="253"/>
      <c r="G935" s="253"/>
      <c r="H935" s="252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250"/>
      <c r="B936" s="251"/>
      <c r="C936" s="251"/>
      <c r="D936" s="251"/>
      <c r="E936" s="252"/>
      <c r="F936" s="253"/>
      <c r="G936" s="253"/>
      <c r="H936" s="252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250"/>
      <c r="B937" s="251"/>
      <c r="C937" s="251"/>
      <c r="D937" s="251"/>
      <c r="E937" s="252"/>
      <c r="F937" s="253"/>
      <c r="G937" s="253"/>
      <c r="H937" s="252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250"/>
      <c r="B938" s="251"/>
      <c r="C938" s="251"/>
      <c r="D938" s="251"/>
      <c r="E938" s="252"/>
      <c r="F938" s="253"/>
      <c r="G938" s="253"/>
      <c r="H938" s="252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250"/>
      <c r="B939" s="251"/>
      <c r="C939" s="251"/>
      <c r="D939" s="251"/>
      <c r="E939" s="252"/>
      <c r="F939" s="253"/>
      <c r="G939" s="253"/>
      <c r="H939" s="252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250"/>
      <c r="B940" s="251"/>
      <c r="C940" s="251"/>
      <c r="D940" s="251"/>
      <c r="E940" s="252"/>
      <c r="F940" s="253"/>
      <c r="G940" s="253"/>
      <c r="H940" s="252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250"/>
      <c r="B941" s="251"/>
      <c r="C941" s="251"/>
      <c r="D941" s="251"/>
      <c r="E941" s="252"/>
      <c r="F941" s="253"/>
      <c r="G941" s="253"/>
      <c r="H941" s="252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250"/>
      <c r="B942" s="251"/>
      <c r="C942" s="251"/>
      <c r="D942" s="251"/>
      <c r="E942" s="252"/>
      <c r="F942" s="253"/>
      <c r="G942" s="253"/>
      <c r="H942" s="252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250"/>
      <c r="B943" s="251"/>
      <c r="C943" s="251"/>
      <c r="D943" s="251"/>
      <c r="E943" s="252"/>
      <c r="F943" s="253"/>
      <c r="G943" s="253"/>
      <c r="H943" s="252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250"/>
      <c r="B944" s="251"/>
      <c r="C944" s="251"/>
      <c r="D944" s="251"/>
      <c r="E944" s="252"/>
      <c r="F944" s="253"/>
      <c r="G944" s="253"/>
      <c r="H944" s="252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250"/>
      <c r="B945" s="251"/>
      <c r="C945" s="251"/>
      <c r="D945" s="251"/>
      <c r="E945" s="252"/>
      <c r="F945" s="253"/>
      <c r="G945" s="253"/>
      <c r="H945" s="252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250"/>
      <c r="B946" s="251"/>
      <c r="C946" s="251"/>
      <c r="D946" s="251"/>
      <c r="E946" s="252"/>
      <c r="F946" s="253"/>
      <c r="G946" s="253"/>
      <c r="H946" s="252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250"/>
      <c r="B947" s="251"/>
      <c r="C947" s="251"/>
      <c r="D947" s="251"/>
      <c r="E947" s="252"/>
      <c r="F947" s="253"/>
      <c r="G947" s="253"/>
      <c r="H947" s="252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250"/>
      <c r="B948" s="251"/>
      <c r="C948" s="251"/>
      <c r="D948" s="251"/>
      <c r="E948" s="252"/>
      <c r="F948" s="253"/>
      <c r="G948" s="253"/>
      <c r="H948" s="252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250"/>
      <c r="B949" s="251"/>
      <c r="C949" s="251"/>
      <c r="D949" s="251"/>
      <c r="E949" s="252"/>
      <c r="F949" s="253"/>
      <c r="G949" s="253"/>
      <c r="H949" s="252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250"/>
      <c r="B950" s="251"/>
      <c r="C950" s="251"/>
      <c r="D950" s="251"/>
      <c r="E950" s="252"/>
      <c r="F950" s="253"/>
      <c r="G950" s="253"/>
      <c r="H950" s="252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250"/>
      <c r="B951" s="251"/>
      <c r="C951" s="251"/>
      <c r="D951" s="251"/>
      <c r="E951" s="252"/>
      <c r="F951" s="253"/>
      <c r="G951" s="253"/>
      <c r="H951" s="252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250"/>
      <c r="B952" s="251"/>
      <c r="C952" s="251"/>
      <c r="D952" s="251"/>
      <c r="E952" s="252"/>
      <c r="F952" s="253"/>
      <c r="G952" s="253"/>
      <c r="H952" s="252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250"/>
      <c r="B953" s="251"/>
      <c r="C953" s="251"/>
      <c r="D953" s="251"/>
      <c r="E953" s="252"/>
      <c r="F953" s="253"/>
      <c r="G953" s="253"/>
      <c r="H953" s="252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250"/>
      <c r="B954" s="251"/>
      <c r="C954" s="251"/>
      <c r="D954" s="251"/>
      <c r="E954" s="252"/>
      <c r="F954" s="253"/>
      <c r="G954" s="253"/>
      <c r="H954" s="252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250"/>
      <c r="B955" s="251"/>
      <c r="C955" s="251"/>
      <c r="D955" s="251"/>
      <c r="E955" s="252"/>
      <c r="F955" s="253"/>
      <c r="G955" s="253"/>
      <c r="H955" s="252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250"/>
      <c r="B956" s="251"/>
      <c r="C956" s="251"/>
      <c r="D956" s="251"/>
      <c r="E956" s="252"/>
      <c r="F956" s="253"/>
      <c r="G956" s="253"/>
      <c r="H956" s="252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250"/>
      <c r="B957" s="251"/>
      <c r="C957" s="251"/>
      <c r="D957" s="251"/>
      <c r="E957" s="252"/>
      <c r="F957" s="253"/>
      <c r="G957" s="253"/>
      <c r="H957" s="252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250"/>
      <c r="B958" s="251"/>
      <c r="C958" s="251"/>
      <c r="D958" s="251"/>
      <c r="E958" s="252"/>
      <c r="F958" s="253"/>
      <c r="G958" s="253"/>
      <c r="H958" s="252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250"/>
      <c r="B959" s="251"/>
      <c r="C959" s="251"/>
      <c r="D959" s="251"/>
      <c r="E959" s="252"/>
      <c r="F959" s="253"/>
      <c r="G959" s="253"/>
      <c r="H959" s="252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250"/>
      <c r="B960" s="251"/>
      <c r="C960" s="251"/>
      <c r="D960" s="251"/>
      <c r="E960" s="252"/>
      <c r="F960" s="253"/>
      <c r="G960" s="253"/>
      <c r="H960" s="252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250"/>
      <c r="B961" s="251"/>
      <c r="C961" s="251"/>
      <c r="D961" s="251"/>
      <c r="E961" s="252"/>
      <c r="F961" s="253"/>
      <c r="G961" s="253"/>
      <c r="H961" s="252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250"/>
      <c r="B962" s="251"/>
      <c r="C962" s="251"/>
      <c r="D962" s="251"/>
      <c r="E962" s="252"/>
      <c r="F962" s="253"/>
      <c r="G962" s="253"/>
      <c r="H962" s="252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250"/>
      <c r="B963" s="251"/>
      <c r="C963" s="251"/>
      <c r="D963" s="251"/>
      <c r="E963" s="252"/>
      <c r="F963" s="253"/>
      <c r="G963" s="253"/>
      <c r="H963" s="252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250"/>
      <c r="B964" s="251"/>
      <c r="C964" s="251"/>
      <c r="D964" s="251"/>
      <c r="E964" s="252"/>
      <c r="F964" s="253"/>
      <c r="G964" s="253"/>
      <c r="H964" s="252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250"/>
      <c r="B965" s="251"/>
      <c r="C965" s="251"/>
      <c r="D965" s="251"/>
      <c r="E965" s="252"/>
      <c r="F965" s="253"/>
      <c r="G965" s="253"/>
      <c r="H965" s="252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250"/>
      <c r="B966" s="251"/>
      <c r="C966" s="251"/>
      <c r="D966" s="251"/>
      <c r="E966" s="252"/>
      <c r="F966" s="253"/>
      <c r="G966" s="253"/>
      <c r="H966" s="252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250"/>
      <c r="B967" s="251"/>
      <c r="C967" s="251"/>
      <c r="D967" s="251"/>
      <c r="E967" s="252"/>
      <c r="F967" s="253"/>
      <c r="G967" s="253"/>
      <c r="H967" s="252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250"/>
      <c r="B968" s="251"/>
      <c r="C968" s="251"/>
      <c r="D968" s="251"/>
      <c r="E968" s="252"/>
      <c r="F968" s="253"/>
      <c r="G968" s="253"/>
      <c r="H968" s="252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250"/>
      <c r="B969" s="251"/>
      <c r="C969" s="251"/>
      <c r="D969" s="251"/>
      <c r="E969" s="252"/>
      <c r="F969" s="253"/>
      <c r="G969" s="253"/>
      <c r="H969" s="252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250"/>
      <c r="B970" s="251"/>
      <c r="C970" s="251"/>
      <c r="D970" s="251"/>
      <c r="E970" s="252"/>
      <c r="F970" s="253"/>
      <c r="G970" s="253"/>
      <c r="H970" s="252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250"/>
      <c r="B971" s="251"/>
      <c r="C971" s="251"/>
      <c r="D971" s="251"/>
      <c r="E971" s="252"/>
      <c r="F971" s="253"/>
      <c r="G971" s="253"/>
      <c r="H971" s="252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250"/>
      <c r="B972" s="251"/>
      <c r="C972" s="251"/>
      <c r="D972" s="251"/>
      <c r="E972" s="252"/>
      <c r="F972" s="253"/>
      <c r="G972" s="253"/>
      <c r="H972" s="252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250"/>
      <c r="B973" s="251"/>
      <c r="C973" s="251"/>
      <c r="D973" s="251"/>
      <c r="E973" s="252"/>
      <c r="F973" s="253"/>
      <c r="G973" s="253"/>
      <c r="H973" s="252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250"/>
      <c r="B974" s="251"/>
      <c r="C974" s="251"/>
      <c r="D974" s="251"/>
      <c r="E974" s="252"/>
      <c r="F974" s="253"/>
      <c r="G974" s="253"/>
      <c r="H974" s="252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250"/>
      <c r="B975" s="251"/>
      <c r="C975" s="251"/>
      <c r="D975" s="251"/>
      <c r="E975" s="252"/>
      <c r="F975" s="253"/>
      <c r="G975" s="253"/>
      <c r="H975" s="252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250"/>
      <c r="B976" s="251"/>
      <c r="C976" s="251"/>
      <c r="D976" s="251"/>
      <c r="E976" s="252"/>
      <c r="F976" s="253"/>
      <c r="G976" s="253"/>
      <c r="H976" s="252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250"/>
      <c r="B977" s="251"/>
      <c r="C977" s="251"/>
      <c r="D977" s="251"/>
      <c r="E977" s="252"/>
      <c r="F977" s="253"/>
      <c r="G977" s="253"/>
      <c r="H977" s="252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250"/>
      <c r="B978" s="251"/>
      <c r="C978" s="251"/>
      <c r="D978" s="251"/>
      <c r="E978" s="252"/>
      <c r="F978" s="253"/>
      <c r="G978" s="253"/>
      <c r="H978" s="252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250"/>
      <c r="B979" s="251"/>
      <c r="C979" s="251"/>
      <c r="D979" s="251"/>
      <c r="E979" s="252"/>
      <c r="F979" s="253"/>
      <c r="G979" s="253"/>
      <c r="H979" s="252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250"/>
      <c r="B980" s="251"/>
      <c r="C980" s="251"/>
      <c r="D980" s="251"/>
      <c r="E980" s="252"/>
      <c r="F980" s="253"/>
      <c r="G980" s="253"/>
      <c r="H980" s="252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250"/>
      <c r="B981" s="251"/>
      <c r="C981" s="251"/>
      <c r="D981" s="251"/>
      <c r="E981" s="252"/>
      <c r="F981" s="253"/>
      <c r="G981" s="253"/>
      <c r="H981" s="25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250"/>
      <c r="B982" s="251"/>
      <c r="C982" s="251"/>
      <c r="D982" s="251"/>
      <c r="E982" s="252"/>
      <c r="F982" s="253"/>
      <c r="G982" s="253"/>
      <c r="H982" s="252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250"/>
      <c r="B983" s="251"/>
      <c r="C983" s="251"/>
      <c r="D983" s="251"/>
      <c r="E983" s="252"/>
      <c r="F983" s="253"/>
      <c r="G983" s="253"/>
      <c r="H983" s="252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250"/>
      <c r="B984" s="251"/>
      <c r="C984" s="251"/>
      <c r="D984" s="251"/>
      <c r="E984" s="252"/>
      <c r="F984" s="253"/>
      <c r="G984" s="253"/>
      <c r="H984" s="252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250"/>
      <c r="B985" s="251"/>
      <c r="C985" s="251"/>
      <c r="D985" s="251"/>
      <c r="E985" s="252"/>
      <c r="F985" s="253"/>
      <c r="G985" s="253"/>
      <c r="H985" s="252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250"/>
      <c r="B986" s="251"/>
      <c r="C986" s="251"/>
      <c r="D986" s="251"/>
      <c r="E986" s="252"/>
      <c r="F986" s="253"/>
      <c r="G986" s="253"/>
      <c r="H986" s="252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250"/>
      <c r="B987" s="251"/>
      <c r="C987" s="251"/>
      <c r="D987" s="251"/>
      <c r="E987" s="252"/>
      <c r="F987" s="253"/>
      <c r="G987" s="253"/>
      <c r="H987" s="252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250"/>
      <c r="B988" s="251"/>
      <c r="C988" s="251"/>
      <c r="D988" s="251"/>
      <c r="E988" s="252"/>
      <c r="F988" s="253"/>
      <c r="G988" s="253"/>
      <c r="H988" s="252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250"/>
      <c r="B989" s="251"/>
      <c r="C989" s="251"/>
      <c r="D989" s="251"/>
      <c r="E989" s="252"/>
      <c r="F989" s="253"/>
      <c r="G989" s="253"/>
      <c r="H989" s="252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250"/>
      <c r="B990" s="251"/>
      <c r="C990" s="251"/>
      <c r="D990" s="251"/>
      <c r="E990" s="252"/>
      <c r="F990" s="253"/>
      <c r="G990" s="253"/>
      <c r="H990" s="252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250"/>
      <c r="B991" s="251"/>
      <c r="C991" s="251"/>
      <c r="D991" s="251"/>
      <c r="E991" s="252"/>
      <c r="F991" s="253"/>
      <c r="G991" s="253"/>
      <c r="H991" s="252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250"/>
      <c r="B992" s="251"/>
      <c r="C992" s="251"/>
      <c r="D992" s="251"/>
      <c r="E992" s="252"/>
      <c r="F992" s="253"/>
      <c r="G992" s="253"/>
      <c r="H992" s="252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250"/>
      <c r="B993" s="251"/>
      <c r="C993" s="251"/>
      <c r="D993" s="251"/>
      <c r="E993" s="252"/>
      <c r="F993" s="253"/>
      <c r="G993" s="253"/>
      <c r="H993" s="252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250"/>
      <c r="B994" s="251"/>
      <c r="C994" s="251"/>
      <c r="D994" s="251"/>
      <c r="E994" s="252"/>
      <c r="F994" s="253"/>
      <c r="G994" s="253"/>
      <c r="H994" s="252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250"/>
      <c r="B995" s="251"/>
      <c r="C995" s="251"/>
      <c r="D995" s="251"/>
      <c r="E995" s="252"/>
      <c r="F995" s="253"/>
      <c r="G995" s="253"/>
      <c r="H995" s="252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250"/>
      <c r="B996" s="251"/>
      <c r="C996" s="251"/>
      <c r="D996" s="251"/>
      <c r="E996" s="252"/>
      <c r="F996" s="253"/>
      <c r="G996" s="253"/>
      <c r="H996" s="252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250"/>
      <c r="B997" s="251"/>
      <c r="C997" s="251"/>
      <c r="D997" s="251"/>
      <c r="E997" s="252"/>
      <c r="F997" s="253"/>
      <c r="G997" s="253"/>
      <c r="H997" s="252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250"/>
      <c r="B998" s="251"/>
      <c r="C998" s="251"/>
      <c r="D998" s="251"/>
      <c r="E998" s="252"/>
      <c r="F998" s="253"/>
      <c r="G998" s="253"/>
      <c r="H998" s="252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250"/>
      <c r="B999" s="251"/>
      <c r="C999" s="251"/>
      <c r="D999" s="251"/>
      <c r="E999" s="252"/>
      <c r="F999" s="253"/>
      <c r="G999" s="253"/>
      <c r="H999" s="252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" customHeight="1">
      <c r="A1000" s="250"/>
      <c r="B1000" s="251"/>
      <c r="C1000" s="251"/>
      <c r="D1000" s="251"/>
      <c r="E1000" s="252"/>
      <c r="F1000" s="253"/>
      <c r="G1000" s="253"/>
      <c r="H1000" s="252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" customHeight="1">
      <c r="A1001" s="250"/>
      <c r="B1001" s="251"/>
      <c r="C1001" s="251"/>
      <c r="D1001" s="251"/>
      <c r="E1001" s="252"/>
      <c r="F1001" s="253"/>
      <c r="G1001" s="253"/>
      <c r="H1001" s="252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" customHeight="1">
      <c r="A1002" s="250"/>
      <c r="B1002" s="251"/>
      <c r="C1002" s="251"/>
      <c r="D1002" s="251"/>
      <c r="E1002" s="252"/>
      <c r="F1002" s="253"/>
      <c r="G1002" s="253"/>
      <c r="H1002" s="252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mergeCells count="2">
    <mergeCell ref="A1:H1"/>
    <mergeCell ref="A8:C8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zoomScale="150" zoomScaleNormal="150" workbookViewId="0">
      <selection activeCell="I1" sqref="I1"/>
    </sheetView>
  </sheetViews>
  <sheetFormatPr baseColWidth="10" defaultColWidth="16.75" defaultRowHeight="15" customHeight="1"/>
  <cols>
    <col min="1" max="1" width="4.75" customWidth="1"/>
    <col min="2" max="2" width="19" customWidth="1"/>
    <col min="3" max="3" width="58" customWidth="1"/>
    <col min="4" max="4" width="4.25" customWidth="1"/>
    <col min="5" max="6" width="13.25" customWidth="1"/>
    <col min="7" max="7" width="20.25" customWidth="1"/>
    <col min="8" max="8" width="16" customWidth="1"/>
    <col min="9" max="26" width="9.25" customWidth="1"/>
  </cols>
  <sheetData>
    <row r="1" spans="1:26" ht="27.75" customHeight="1">
      <c r="A1" s="392" t="s">
        <v>136</v>
      </c>
      <c r="B1" s="375"/>
      <c r="C1" s="375"/>
      <c r="D1" s="375"/>
      <c r="E1" s="375"/>
      <c r="F1" s="375"/>
      <c r="G1" s="375"/>
      <c r="H1" s="37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29" t="s">
        <v>137</v>
      </c>
      <c r="B2" s="134"/>
      <c r="C2" s="134"/>
      <c r="D2" s="134"/>
      <c r="E2" s="134"/>
      <c r="F2" s="134"/>
      <c r="G2" s="134"/>
      <c r="H2" s="1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53" t="s">
        <v>959</v>
      </c>
      <c r="B3" s="134"/>
      <c r="C3" s="134"/>
      <c r="D3" s="134"/>
      <c r="E3" s="134"/>
      <c r="F3" s="134"/>
      <c r="G3" s="134"/>
      <c r="H3" s="1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57"/>
      <c r="B4" s="153"/>
      <c r="C4" s="157"/>
      <c r="D4" s="130"/>
      <c r="E4" s="130"/>
      <c r="F4" s="130"/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58"/>
      <c r="B5" s="159"/>
      <c r="C5" s="159"/>
      <c r="D5" s="159"/>
      <c r="E5" s="160"/>
      <c r="F5" s="161"/>
      <c r="G5" s="161"/>
      <c r="H5" s="16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134" t="s">
        <v>678</v>
      </c>
      <c r="B6" s="134"/>
      <c r="C6" s="134"/>
      <c r="D6" s="134"/>
      <c r="E6" s="134"/>
      <c r="F6" s="134"/>
      <c r="G6" s="134"/>
      <c r="H6" s="13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140</v>
      </c>
      <c r="B7" s="134"/>
      <c r="C7" s="134"/>
      <c r="D7" s="134"/>
      <c r="E7" s="133" t="s">
        <v>141</v>
      </c>
      <c r="F7" s="134"/>
      <c r="G7" s="134"/>
      <c r="H7" s="13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62"/>
      <c r="E8" s="134" t="s">
        <v>143</v>
      </c>
      <c r="F8" s="163"/>
      <c r="G8" s="163"/>
      <c r="H8" s="16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158"/>
      <c r="F9" s="158"/>
      <c r="G9" s="158"/>
      <c r="H9" s="15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165" t="s">
        <v>148</v>
      </c>
      <c r="F10" s="165" t="s">
        <v>149</v>
      </c>
      <c r="G10" s="165" t="s">
        <v>150</v>
      </c>
      <c r="H10" s="165" t="s">
        <v>151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165" t="s">
        <v>35</v>
      </c>
      <c r="B11" s="165" t="s">
        <v>42</v>
      </c>
      <c r="C11" s="165" t="s">
        <v>48</v>
      </c>
      <c r="D11" s="165" t="s">
        <v>54</v>
      </c>
      <c r="E11" s="165" t="s">
        <v>58</v>
      </c>
      <c r="F11" s="165" t="s">
        <v>62</v>
      </c>
      <c r="G11" s="165" t="s">
        <v>65</v>
      </c>
      <c r="H11" s="165" t="s">
        <v>38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" customHeight="1">
      <c r="A12" s="158"/>
      <c r="B12" s="158"/>
      <c r="C12" s="158"/>
      <c r="D12" s="158"/>
      <c r="E12" s="158"/>
      <c r="F12" s="158"/>
      <c r="G12" s="158"/>
      <c r="H12" s="15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30.75" customHeight="1">
      <c r="A13" s="166"/>
      <c r="B13" s="167" t="s">
        <v>36</v>
      </c>
      <c r="C13" s="167" t="s">
        <v>152</v>
      </c>
      <c r="D13" s="167"/>
      <c r="E13" s="168"/>
      <c r="F13" s="169"/>
      <c r="G13" s="169">
        <f>G14+G25+G31+G37+G44</f>
        <v>0</v>
      </c>
      <c r="H13" s="168">
        <v>0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8.5" customHeight="1">
      <c r="A14" s="172"/>
      <c r="B14" s="173" t="s">
        <v>35</v>
      </c>
      <c r="C14" s="173" t="s">
        <v>960</v>
      </c>
      <c r="D14" s="173"/>
      <c r="E14" s="174"/>
      <c r="F14" s="175"/>
      <c r="G14" s="175">
        <f>SUM(G15:G24)</f>
        <v>0</v>
      </c>
      <c r="H14" s="174">
        <v>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7.5" customHeight="1">
      <c r="A15" s="176">
        <v>2</v>
      </c>
      <c r="B15" s="177"/>
      <c r="C15" s="205" t="s">
        <v>961</v>
      </c>
      <c r="D15" s="177" t="s">
        <v>174</v>
      </c>
      <c r="E15" s="178">
        <v>2280</v>
      </c>
      <c r="F15" s="179"/>
      <c r="G15" s="179">
        <f t="shared" ref="G15:G24" si="0">E15*F15</f>
        <v>0</v>
      </c>
      <c r="H15" s="178">
        <v>0</v>
      </c>
      <c r="I15" s="200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176">
        <v>3</v>
      </c>
      <c r="B16" s="177"/>
      <c r="C16" s="177" t="s">
        <v>962</v>
      </c>
      <c r="D16" s="177" t="s">
        <v>204</v>
      </c>
      <c r="E16" s="178">
        <v>1140</v>
      </c>
      <c r="F16" s="179"/>
      <c r="G16" s="179">
        <f t="shared" si="0"/>
        <v>0</v>
      </c>
      <c r="H16" s="178"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176">
        <v>4</v>
      </c>
      <c r="B17" s="177"/>
      <c r="C17" s="177" t="s">
        <v>963</v>
      </c>
      <c r="D17" s="177" t="s">
        <v>250</v>
      </c>
      <c r="E17" s="178">
        <v>456</v>
      </c>
      <c r="F17" s="179"/>
      <c r="G17" s="179">
        <f t="shared" si="0"/>
        <v>0</v>
      </c>
      <c r="H17" s="178"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176">
        <v>5</v>
      </c>
      <c r="B18" s="177"/>
      <c r="C18" s="177" t="s">
        <v>964</v>
      </c>
      <c r="D18" s="177" t="s">
        <v>298</v>
      </c>
      <c r="E18" s="178">
        <v>1</v>
      </c>
      <c r="F18" s="179"/>
      <c r="G18" s="179">
        <f t="shared" si="0"/>
        <v>0</v>
      </c>
      <c r="H18" s="178"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4" customHeight="1">
      <c r="A19" s="176">
        <v>6</v>
      </c>
      <c r="B19" s="177"/>
      <c r="C19" s="177" t="s">
        <v>965</v>
      </c>
      <c r="D19" s="177" t="s">
        <v>174</v>
      </c>
      <c r="E19" s="178">
        <v>2280</v>
      </c>
      <c r="F19" s="179"/>
      <c r="G19" s="179">
        <f t="shared" si="0"/>
        <v>0</v>
      </c>
      <c r="H19" s="178">
        <v>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4" customHeight="1">
      <c r="A20" s="176">
        <v>7</v>
      </c>
      <c r="B20" s="177"/>
      <c r="C20" s="205" t="s">
        <v>966</v>
      </c>
      <c r="D20" s="177" t="s">
        <v>174</v>
      </c>
      <c r="E20" s="178">
        <v>2280</v>
      </c>
      <c r="F20" s="179"/>
      <c r="G20" s="179">
        <f t="shared" si="0"/>
        <v>0</v>
      </c>
      <c r="H20" s="178">
        <v>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176">
        <v>8</v>
      </c>
      <c r="B21" s="177"/>
      <c r="C21" s="177" t="s">
        <v>967</v>
      </c>
      <c r="D21" s="177" t="s">
        <v>179</v>
      </c>
      <c r="E21" s="178">
        <v>20</v>
      </c>
      <c r="F21" s="179"/>
      <c r="G21" s="179">
        <f t="shared" si="0"/>
        <v>0</v>
      </c>
      <c r="H21" s="178"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176">
        <v>9</v>
      </c>
      <c r="B22" s="177"/>
      <c r="C22" s="177" t="s">
        <v>968</v>
      </c>
      <c r="D22" s="177" t="s">
        <v>179</v>
      </c>
      <c r="E22" s="178">
        <v>28</v>
      </c>
      <c r="F22" s="179"/>
      <c r="G22" s="179">
        <f t="shared" si="0"/>
        <v>0</v>
      </c>
      <c r="H22" s="178">
        <v>0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176">
        <v>10</v>
      </c>
      <c r="B23" s="177"/>
      <c r="C23" s="177" t="s">
        <v>969</v>
      </c>
      <c r="D23" s="177" t="s">
        <v>298</v>
      </c>
      <c r="E23" s="178">
        <v>1</v>
      </c>
      <c r="F23" s="179"/>
      <c r="G23" s="179">
        <f t="shared" si="0"/>
        <v>0</v>
      </c>
      <c r="H23" s="178">
        <v>0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76">
        <v>11</v>
      </c>
      <c r="B24" s="177"/>
      <c r="C24" s="177" t="s">
        <v>970</v>
      </c>
      <c r="D24" s="177" t="s">
        <v>174</v>
      </c>
      <c r="E24" s="178">
        <v>2280</v>
      </c>
      <c r="F24" s="179"/>
      <c r="G24" s="179">
        <f t="shared" si="0"/>
        <v>0</v>
      </c>
      <c r="H24" s="178">
        <v>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8.5" customHeight="1">
      <c r="A25" s="172"/>
      <c r="B25" s="173" t="s">
        <v>42</v>
      </c>
      <c r="C25" s="173" t="s">
        <v>153</v>
      </c>
      <c r="D25" s="173"/>
      <c r="E25" s="174"/>
      <c r="F25" s="175"/>
      <c r="G25" s="175">
        <f>SUM(G26:G30)</f>
        <v>0</v>
      </c>
      <c r="H25" s="174">
        <v>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176">
        <v>12</v>
      </c>
      <c r="B26" s="177"/>
      <c r="C26" s="177" t="s">
        <v>971</v>
      </c>
      <c r="D26" s="177" t="s">
        <v>156</v>
      </c>
      <c r="E26" s="209">
        <v>800</v>
      </c>
      <c r="F26" s="179"/>
      <c r="G26" s="179">
        <f t="shared" ref="G26:G30" si="1">E26*F26</f>
        <v>0</v>
      </c>
      <c r="H26" s="178">
        <v>0</v>
      </c>
      <c r="I26" s="215"/>
      <c r="J26" s="200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194">
        <v>13</v>
      </c>
      <c r="B27" s="177"/>
      <c r="C27" s="205" t="s">
        <v>937</v>
      </c>
      <c r="D27" s="177" t="s">
        <v>156</v>
      </c>
      <c r="E27" s="178">
        <f>E26</f>
        <v>800</v>
      </c>
      <c r="F27" s="225"/>
      <c r="G27" s="179">
        <f t="shared" si="1"/>
        <v>0</v>
      </c>
      <c r="H27" s="178">
        <v>0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194">
        <v>14</v>
      </c>
      <c r="B28" s="177"/>
      <c r="C28" s="205" t="s">
        <v>938</v>
      </c>
      <c r="D28" s="205" t="s">
        <v>179</v>
      </c>
      <c r="E28" s="178">
        <f>E27*1.4</f>
        <v>1120</v>
      </c>
      <c r="F28" s="225"/>
      <c r="G28" s="179">
        <f t="shared" si="1"/>
        <v>0</v>
      </c>
      <c r="H28" s="178"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194">
        <v>15</v>
      </c>
      <c r="B29" s="177"/>
      <c r="C29" s="177" t="s">
        <v>972</v>
      </c>
      <c r="D29" s="177" t="s">
        <v>174</v>
      </c>
      <c r="E29" s="178">
        <v>2280</v>
      </c>
      <c r="F29" s="179"/>
      <c r="G29" s="179">
        <f t="shared" si="1"/>
        <v>0</v>
      </c>
      <c r="H29" s="178">
        <v>0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4" customHeight="1">
      <c r="A30" s="194">
        <v>16</v>
      </c>
      <c r="B30" s="177"/>
      <c r="C30" s="177" t="s">
        <v>973</v>
      </c>
      <c r="D30" s="177" t="s">
        <v>174</v>
      </c>
      <c r="E30" s="178">
        <v>196</v>
      </c>
      <c r="F30" s="179"/>
      <c r="G30" s="179">
        <f t="shared" si="1"/>
        <v>0</v>
      </c>
      <c r="H30" s="178">
        <v>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8.5" customHeight="1">
      <c r="A31" s="172"/>
      <c r="B31" s="173" t="s">
        <v>48</v>
      </c>
      <c r="C31" s="173" t="s">
        <v>974</v>
      </c>
      <c r="D31" s="173"/>
      <c r="E31" s="174"/>
      <c r="F31" s="175"/>
      <c r="G31" s="175">
        <f>SUM(G32:G36)</f>
        <v>0</v>
      </c>
      <c r="H31" s="174"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194">
        <v>17</v>
      </c>
      <c r="B32" s="177"/>
      <c r="C32" s="177" t="s">
        <v>975</v>
      </c>
      <c r="D32" s="177" t="s">
        <v>179</v>
      </c>
      <c r="E32" s="178">
        <v>54</v>
      </c>
      <c r="F32" s="179"/>
      <c r="G32" s="179">
        <f t="shared" ref="G32:G36" si="2">E32*F32</f>
        <v>0</v>
      </c>
      <c r="H32" s="178">
        <v>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45" customHeight="1">
      <c r="A33" s="194">
        <v>18</v>
      </c>
      <c r="B33" s="177"/>
      <c r="C33" s="205" t="s">
        <v>976</v>
      </c>
      <c r="D33" s="205" t="s">
        <v>174</v>
      </c>
      <c r="E33" s="209">
        <v>2280</v>
      </c>
      <c r="F33" s="225"/>
      <c r="G33" s="179">
        <f t="shared" si="2"/>
        <v>0</v>
      </c>
      <c r="H33" s="178">
        <v>0</v>
      </c>
      <c r="I33" s="206"/>
      <c r="J33" s="206"/>
      <c r="K33" s="287"/>
      <c r="L33" s="288"/>
      <c r="M33" s="288"/>
      <c r="N33" s="288"/>
      <c r="O33" s="288"/>
      <c r="P33" s="288"/>
      <c r="Q33" s="206"/>
      <c r="R33" s="206"/>
      <c r="S33" s="206"/>
      <c r="T33" s="206"/>
      <c r="U33" s="206"/>
      <c r="V33" s="206"/>
      <c r="W33" s="206"/>
      <c r="X33" s="206"/>
      <c r="Y33" s="206"/>
      <c r="Z33" s="206"/>
    </row>
    <row r="34" spans="1:26" ht="13.5" customHeight="1">
      <c r="A34" s="194">
        <v>19</v>
      </c>
      <c r="B34" s="177"/>
      <c r="C34" s="177" t="s">
        <v>977</v>
      </c>
      <c r="D34" s="177" t="s">
        <v>174</v>
      </c>
      <c r="E34" s="178">
        <v>189</v>
      </c>
      <c r="F34" s="179"/>
      <c r="G34" s="179">
        <f t="shared" si="2"/>
        <v>0</v>
      </c>
      <c r="H34" s="178">
        <v>0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194">
        <v>20</v>
      </c>
      <c r="B35" s="177"/>
      <c r="C35" s="177" t="s">
        <v>978</v>
      </c>
      <c r="D35" s="177" t="s">
        <v>204</v>
      </c>
      <c r="E35" s="178">
        <v>304</v>
      </c>
      <c r="F35" s="179"/>
      <c r="G35" s="179">
        <f t="shared" si="2"/>
        <v>0</v>
      </c>
      <c r="H35" s="178">
        <v>0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194">
        <v>21</v>
      </c>
      <c r="B36" s="177"/>
      <c r="C36" s="177" t="s">
        <v>979</v>
      </c>
      <c r="D36" s="177" t="s">
        <v>204</v>
      </c>
      <c r="E36" s="178">
        <v>60</v>
      </c>
      <c r="F36" s="179"/>
      <c r="G36" s="179">
        <f t="shared" si="2"/>
        <v>0</v>
      </c>
      <c r="H36" s="178">
        <v>0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28.5" customHeight="1">
      <c r="A37" s="172"/>
      <c r="B37" s="173" t="s">
        <v>54</v>
      </c>
      <c r="C37" s="173" t="s">
        <v>980</v>
      </c>
      <c r="D37" s="173"/>
      <c r="E37" s="174"/>
      <c r="F37" s="175"/>
      <c r="G37" s="175">
        <f>SUM(G38:G43)</f>
        <v>0</v>
      </c>
      <c r="H37" s="174">
        <v>0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24" customHeight="1">
      <c r="A38" s="194">
        <v>22</v>
      </c>
      <c r="B38" s="177" t="s">
        <v>71</v>
      </c>
      <c r="C38" s="177" t="s">
        <v>981</v>
      </c>
      <c r="D38" s="177" t="s">
        <v>174</v>
      </c>
      <c r="E38" s="178">
        <v>2280</v>
      </c>
      <c r="F38" s="179"/>
      <c r="G38" s="179">
        <f t="shared" ref="G38:G43" si="3">E38*F38</f>
        <v>0</v>
      </c>
      <c r="H38" s="178">
        <v>0</v>
      </c>
      <c r="I38" s="4"/>
      <c r="J38" s="200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194">
        <v>23</v>
      </c>
      <c r="B39" s="177" t="s">
        <v>73</v>
      </c>
      <c r="C39" s="177" t="s">
        <v>982</v>
      </c>
      <c r="D39" s="177" t="s">
        <v>179</v>
      </c>
      <c r="E39" s="178">
        <v>779.96</v>
      </c>
      <c r="F39" s="179"/>
      <c r="G39" s="179">
        <f t="shared" si="3"/>
        <v>0</v>
      </c>
      <c r="H39" s="178">
        <v>0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24" customHeight="1">
      <c r="A40" s="194">
        <v>24</v>
      </c>
      <c r="B40" s="177" t="s">
        <v>75</v>
      </c>
      <c r="C40" s="177" t="s">
        <v>983</v>
      </c>
      <c r="D40" s="177" t="s">
        <v>174</v>
      </c>
      <c r="E40" s="178">
        <v>2280</v>
      </c>
      <c r="F40" s="179"/>
      <c r="G40" s="179">
        <f t="shared" si="3"/>
        <v>0</v>
      </c>
      <c r="H40" s="178">
        <v>0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194">
        <v>25</v>
      </c>
      <c r="B41" s="177" t="s">
        <v>79</v>
      </c>
      <c r="C41" s="177" t="s">
        <v>984</v>
      </c>
      <c r="D41" s="177" t="s">
        <v>179</v>
      </c>
      <c r="E41" s="178">
        <v>389.98</v>
      </c>
      <c r="F41" s="179"/>
      <c r="G41" s="179">
        <f t="shared" si="3"/>
        <v>0</v>
      </c>
      <c r="H41" s="178">
        <v>0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24" customHeight="1">
      <c r="A42" s="194">
        <v>26</v>
      </c>
      <c r="B42" s="177" t="s">
        <v>83</v>
      </c>
      <c r="C42" s="177" t="s">
        <v>985</v>
      </c>
      <c r="D42" s="177" t="s">
        <v>174</v>
      </c>
      <c r="E42" s="178">
        <v>2280</v>
      </c>
      <c r="F42" s="179"/>
      <c r="G42" s="179">
        <f t="shared" si="3"/>
        <v>0</v>
      </c>
      <c r="H42" s="178">
        <v>0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194">
        <v>27</v>
      </c>
      <c r="B43" s="177" t="s">
        <v>86</v>
      </c>
      <c r="C43" s="177" t="s">
        <v>986</v>
      </c>
      <c r="D43" s="177" t="s">
        <v>179</v>
      </c>
      <c r="E43" s="178">
        <v>155.99</v>
      </c>
      <c r="F43" s="179"/>
      <c r="G43" s="179">
        <f t="shared" si="3"/>
        <v>0</v>
      </c>
      <c r="H43" s="178">
        <v>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28.5" customHeight="1">
      <c r="A44" s="172"/>
      <c r="B44" s="173" t="s">
        <v>58</v>
      </c>
      <c r="C44" s="173" t="s">
        <v>987</v>
      </c>
      <c r="D44" s="173"/>
      <c r="E44" s="174"/>
      <c r="F44" s="175"/>
      <c r="G44" s="175">
        <f>SUM(G45)</f>
        <v>0</v>
      </c>
      <c r="H44" s="174">
        <v>0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194">
        <v>28</v>
      </c>
      <c r="B45" s="177" t="s">
        <v>90</v>
      </c>
      <c r="C45" s="177" t="s">
        <v>988</v>
      </c>
      <c r="D45" s="177" t="s">
        <v>298</v>
      </c>
      <c r="E45" s="178">
        <v>1</v>
      </c>
      <c r="F45" s="179"/>
      <c r="G45" s="179">
        <f>E45*F45</f>
        <v>0</v>
      </c>
      <c r="H45" s="178">
        <v>0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30.75" customHeight="1">
      <c r="A46" s="246"/>
      <c r="B46" s="247"/>
      <c r="C46" s="247" t="s">
        <v>674</v>
      </c>
      <c r="D46" s="247"/>
      <c r="E46" s="248"/>
      <c r="F46" s="249"/>
      <c r="G46" s="249">
        <f>G13</f>
        <v>0</v>
      </c>
      <c r="H46" s="248">
        <v>0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" customHeight="1">
      <c r="A47" s="250"/>
      <c r="B47" s="251"/>
      <c r="C47" s="251"/>
      <c r="D47" s="251"/>
      <c r="E47" s="252"/>
      <c r="F47" s="253"/>
      <c r="G47" s="253"/>
      <c r="H47" s="252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" customHeight="1">
      <c r="A48" s="250"/>
      <c r="B48" s="251"/>
      <c r="C48" s="251"/>
      <c r="D48" s="251"/>
      <c r="E48" s="252"/>
      <c r="F48" s="253"/>
      <c r="G48" s="253"/>
      <c r="H48" s="252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" customHeight="1">
      <c r="A49" s="250"/>
      <c r="B49" s="251"/>
      <c r="C49" s="251"/>
      <c r="D49" s="251"/>
      <c r="E49" s="252"/>
      <c r="F49" s="253"/>
      <c r="G49" s="253"/>
      <c r="H49" s="252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" customHeight="1">
      <c r="A50" s="250"/>
      <c r="B50" s="251"/>
      <c r="C50" s="251"/>
      <c r="D50" s="251"/>
      <c r="E50" s="289"/>
      <c r="F50" s="253"/>
      <c r="G50" s="253"/>
      <c r="H50" s="252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" customHeight="1">
      <c r="A51" s="250"/>
      <c r="B51" s="251"/>
      <c r="C51" s="251"/>
      <c r="D51" s="251"/>
      <c r="E51" s="289"/>
      <c r="F51" s="253"/>
      <c r="G51" s="253"/>
      <c r="H51" s="252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" customHeight="1">
      <c r="A52" s="250"/>
      <c r="B52" s="251"/>
      <c r="C52" s="251"/>
      <c r="D52" s="251"/>
      <c r="E52" s="286"/>
      <c r="F52" s="253"/>
      <c r="G52" s="253"/>
      <c r="H52" s="252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" customHeight="1">
      <c r="A53" s="250"/>
      <c r="B53" s="251"/>
      <c r="C53" s="251"/>
      <c r="D53" s="251"/>
      <c r="E53" s="252"/>
      <c r="F53" s="253"/>
      <c r="G53" s="253"/>
      <c r="H53" s="252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" customHeight="1">
      <c r="A54" s="250"/>
      <c r="B54" s="251"/>
      <c r="C54" s="251"/>
      <c r="D54" s="251"/>
      <c r="E54" s="252"/>
      <c r="F54" s="253"/>
      <c r="G54" s="253"/>
      <c r="H54" s="252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" customHeight="1">
      <c r="A55" s="250"/>
      <c r="B55" s="251"/>
      <c r="C55" s="251"/>
      <c r="D55" s="251"/>
      <c r="E55" s="252"/>
      <c r="F55" s="253"/>
      <c r="G55" s="253"/>
      <c r="H55" s="252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" customHeight="1">
      <c r="A56" s="250"/>
      <c r="B56" s="251"/>
      <c r="C56" s="251"/>
      <c r="D56" s="251"/>
      <c r="E56" s="252"/>
      <c r="F56" s="253"/>
      <c r="G56" s="253"/>
      <c r="H56" s="252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" customHeight="1">
      <c r="A57" s="250"/>
      <c r="B57" s="251"/>
      <c r="C57" s="251"/>
      <c r="D57" s="251"/>
      <c r="E57" s="252"/>
      <c r="F57" s="253"/>
      <c r="G57" s="253"/>
      <c r="H57" s="252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" customHeight="1">
      <c r="A58" s="250"/>
      <c r="B58" s="251"/>
      <c r="C58" s="251"/>
      <c r="D58" s="251"/>
      <c r="E58" s="252"/>
      <c r="F58" s="253"/>
      <c r="G58" s="253"/>
      <c r="H58" s="252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" customHeight="1">
      <c r="A59" s="250"/>
      <c r="B59" s="251"/>
      <c r="C59" s="251"/>
      <c r="D59" s="251"/>
      <c r="E59" s="252"/>
      <c r="F59" s="253"/>
      <c r="G59" s="253"/>
      <c r="H59" s="252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" customHeight="1">
      <c r="A60" s="250"/>
      <c r="B60" s="251"/>
      <c r="C60" s="251"/>
      <c r="D60" s="251"/>
      <c r="E60" s="252"/>
      <c r="F60" s="253"/>
      <c r="G60" s="253"/>
      <c r="H60" s="25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" customHeight="1">
      <c r="A61" s="250"/>
      <c r="B61" s="251"/>
      <c r="C61" s="251"/>
      <c r="D61" s="251"/>
      <c r="E61" s="252"/>
      <c r="F61" s="253"/>
      <c r="G61" s="253"/>
      <c r="H61" s="252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" customHeight="1">
      <c r="A62" s="250"/>
      <c r="B62" s="251"/>
      <c r="C62" s="251"/>
      <c r="D62" s="251"/>
      <c r="E62" s="252"/>
      <c r="F62" s="253"/>
      <c r="G62" s="253"/>
      <c r="H62" s="25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" customHeight="1">
      <c r="A63" s="250"/>
      <c r="B63" s="251"/>
      <c r="C63" s="251"/>
      <c r="D63" s="251"/>
      <c r="E63" s="252"/>
      <c r="F63" s="253"/>
      <c r="G63" s="253"/>
      <c r="H63" s="252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" customHeight="1">
      <c r="A64" s="250"/>
      <c r="B64" s="251"/>
      <c r="C64" s="251"/>
      <c r="D64" s="251"/>
      <c r="E64" s="252"/>
      <c r="F64" s="253"/>
      <c r="G64" s="253"/>
      <c r="H64" s="252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" customHeight="1">
      <c r="A65" s="250"/>
      <c r="B65" s="251"/>
      <c r="C65" s="251"/>
      <c r="D65" s="251"/>
      <c r="E65" s="252"/>
      <c r="F65" s="253"/>
      <c r="G65" s="253"/>
      <c r="H65" s="25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" customHeight="1">
      <c r="A66" s="250"/>
      <c r="B66" s="251"/>
      <c r="C66" s="251"/>
      <c r="D66" s="251"/>
      <c r="E66" s="252"/>
      <c r="F66" s="253"/>
      <c r="G66" s="253"/>
      <c r="H66" s="252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" customHeight="1">
      <c r="A67" s="250"/>
      <c r="B67" s="251"/>
      <c r="C67" s="251"/>
      <c r="D67" s="251"/>
      <c r="E67" s="252"/>
      <c r="F67" s="253"/>
      <c r="G67" s="253"/>
      <c r="H67" s="252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250"/>
      <c r="B68" s="251"/>
      <c r="C68" s="251"/>
      <c r="D68" s="251"/>
      <c r="E68" s="252"/>
      <c r="F68" s="253"/>
      <c r="G68" s="253"/>
      <c r="H68" s="252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" customHeight="1">
      <c r="A69" s="250"/>
      <c r="B69" s="251"/>
      <c r="C69" s="251"/>
      <c r="D69" s="251"/>
      <c r="E69" s="252"/>
      <c r="F69" s="253"/>
      <c r="G69" s="253"/>
      <c r="H69" s="252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" customHeight="1">
      <c r="A70" s="250"/>
      <c r="B70" s="251"/>
      <c r="C70" s="251"/>
      <c r="D70" s="251"/>
      <c r="E70" s="252"/>
      <c r="F70" s="253"/>
      <c r="G70" s="253"/>
      <c r="H70" s="252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" customHeight="1">
      <c r="A71" s="250"/>
      <c r="B71" s="251"/>
      <c r="C71" s="251"/>
      <c r="D71" s="251"/>
      <c r="E71" s="252"/>
      <c r="F71" s="253"/>
      <c r="G71" s="253"/>
      <c r="H71" s="252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" customHeight="1">
      <c r="A72" s="250"/>
      <c r="B72" s="251"/>
      <c r="C72" s="251"/>
      <c r="D72" s="251"/>
      <c r="E72" s="252"/>
      <c r="F72" s="253"/>
      <c r="G72" s="253"/>
      <c r="H72" s="252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" customHeight="1">
      <c r="A73" s="250"/>
      <c r="B73" s="251"/>
      <c r="C73" s="251"/>
      <c r="D73" s="251"/>
      <c r="E73" s="252"/>
      <c r="F73" s="253"/>
      <c r="G73" s="253"/>
      <c r="H73" s="252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" customHeight="1">
      <c r="A74" s="250"/>
      <c r="B74" s="251"/>
      <c r="C74" s="251"/>
      <c r="D74" s="251"/>
      <c r="E74" s="252"/>
      <c r="F74" s="253"/>
      <c r="G74" s="253"/>
      <c r="H74" s="252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" customHeight="1">
      <c r="A75" s="250"/>
      <c r="B75" s="251"/>
      <c r="C75" s="251"/>
      <c r="D75" s="251"/>
      <c r="E75" s="252"/>
      <c r="F75" s="253"/>
      <c r="G75" s="253"/>
      <c r="H75" s="252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" customHeight="1">
      <c r="A76" s="250"/>
      <c r="B76" s="251"/>
      <c r="C76" s="251"/>
      <c r="D76" s="251"/>
      <c r="E76" s="252"/>
      <c r="F76" s="253"/>
      <c r="G76" s="253"/>
      <c r="H76" s="252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" customHeight="1">
      <c r="A77" s="250"/>
      <c r="B77" s="251"/>
      <c r="C77" s="251"/>
      <c r="D77" s="251"/>
      <c r="E77" s="252"/>
      <c r="F77" s="253"/>
      <c r="G77" s="253"/>
      <c r="H77" s="252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" customHeight="1">
      <c r="A78" s="250"/>
      <c r="B78" s="251"/>
      <c r="C78" s="251"/>
      <c r="D78" s="251"/>
      <c r="E78" s="252"/>
      <c r="F78" s="253"/>
      <c r="G78" s="253"/>
      <c r="H78" s="25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" customHeight="1">
      <c r="A79" s="250"/>
      <c r="B79" s="251"/>
      <c r="C79" s="251"/>
      <c r="D79" s="251"/>
      <c r="E79" s="252"/>
      <c r="F79" s="253"/>
      <c r="G79" s="253"/>
      <c r="H79" s="25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" customHeight="1">
      <c r="A80" s="250"/>
      <c r="B80" s="251"/>
      <c r="C80" s="251"/>
      <c r="D80" s="251"/>
      <c r="E80" s="252"/>
      <c r="F80" s="253"/>
      <c r="G80" s="253"/>
      <c r="H80" s="25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" customHeight="1">
      <c r="A81" s="250"/>
      <c r="B81" s="251"/>
      <c r="C81" s="251"/>
      <c r="D81" s="251"/>
      <c r="E81" s="252"/>
      <c r="F81" s="253"/>
      <c r="G81" s="253"/>
      <c r="H81" s="25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" customHeight="1">
      <c r="A82" s="250"/>
      <c r="B82" s="251"/>
      <c r="C82" s="251"/>
      <c r="D82" s="251"/>
      <c r="E82" s="252"/>
      <c r="F82" s="253"/>
      <c r="G82" s="253"/>
      <c r="H82" s="25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" customHeight="1">
      <c r="A83" s="250"/>
      <c r="B83" s="251"/>
      <c r="C83" s="251"/>
      <c r="D83" s="251"/>
      <c r="E83" s="252"/>
      <c r="F83" s="253"/>
      <c r="G83" s="253"/>
      <c r="H83" s="25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" customHeight="1">
      <c r="A84" s="250"/>
      <c r="B84" s="251"/>
      <c r="C84" s="251"/>
      <c r="D84" s="251"/>
      <c r="E84" s="252"/>
      <c r="F84" s="253"/>
      <c r="G84" s="253"/>
      <c r="H84" s="25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" customHeight="1">
      <c r="A85" s="250"/>
      <c r="B85" s="251"/>
      <c r="C85" s="251"/>
      <c r="D85" s="251"/>
      <c r="E85" s="252"/>
      <c r="F85" s="253"/>
      <c r="G85" s="253"/>
      <c r="H85" s="25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" customHeight="1">
      <c r="A86" s="250"/>
      <c r="B86" s="251"/>
      <c r="C86" s="251"/>
      <c r="D86" s="251"/>
      <c r="E86" s="252"/>
      <c r="F86" s="253"/>
      <c r="G86" s="253"/>
      <c r="H86" s="25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" customHeight="1">
      <c r="A87" s="250"/>
      <c r="B87" s="251"/>
      <c r="C87" s="251"/>
      <c r="D87" s="251"/>
      <c r="E87" s="252"/>
      <c r="F87" s="253"/>
      <c r="G87" s="253"/>
      <c r="H87" s="25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" customHeight="1">
      <c r="A88" s="250"/>
      <c r="B88" s="251"/>
      <c r="C88" s="251"/>
      <c r="D88" s="251"/>
      <c r="E88" s="252"/>
      <c r="F88" s="253"/>
      <c r="G88" s="253"/>
      <c r="H88" s="25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" customHeight="1">
      <c r="A89" s="250"/>
      <c r="B89" s="251"/>
      <c r="C89" s="251"/>
      <c r="D89" s="251"/>
      <c r="E89" s="252"/>
      <c r="F89" s="253"/>
      <c r="G89" s="253"/>
      <c r="H89" s="25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" customHeight="1">
      <c r="A90" s="250"/>
      <c r="B90" s="251"/>
      <c r="C90" s="251"/>
      <c r="D90" s="251"/>
      <c r="E90" s="252"/>
      <c r="F90" s="253"/>
      <c r="G90" s="253"/>
      <c r="H90" s="25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" customHeight="1">
      <c r="A91" s="250"/>
      <c r="B91" s="251"/>
      <c r="C91" s="251"/>
      <c r="D91" s="251"/>
      <c r="E91" s="252"/>
      <c r="F91" s="253"/>
      <c r="G91" s="253"/>
      <c r="H91" s="25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" customHeight="1">
      <c r="A92" s="250"/>
      <c r="B92" s="251"/>
      <c r="C92" s="251"/>
      <c r="D92" s="251"/>
      <c r="E92" s="252"/>
      <c r="F92" s="253"/>
      <c r="G92" s="253"/>
      <c r="H92" s="25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" customHeight="1">
      <c r="A93" s="250"/>
      <c r="B93" s="251"/>
      <c r="C93" s="251"/>
      <c r="D93" s="251"/>
      <c r="E93" s="252"/>
      <c r="F93" s="253"/>
      <c r="G93" s="253"/>
      <c r="H93" s="25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" customHeight="1">
      <c r="A94" s="250"/>
      <c r="B94" s="251"/>
      <c r="C94" s="251"/>
      <c r="D94" s="251"/>
      <c r="E94" s="252"/>
      <c r="F94" s="253"/>
      <c r="G94" s="253"/>
      <c r="H94" s="25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" customHeight="1">
      <c r="A95" s="250"/>
      <c r="B95" s="251"/>
      <c r="C95" s="251"/>
      <c r="D95" s="251"/>
      <c r="E95" s="252"/>
      <c r="F95" s="253"/>
      <c r="G95" s="253"/>
      <c r="H95" s="25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" customHeight="1">
      <c r="A96" s="250"/>
      <c r="B96" s="251"/>
      <c r="C96" s="251"/>
      <c r="D96" s="251"/>
      <c r="E96" s="252"/>
      <c r="F96" s="253"/>
      <c r="G96" s="253"/>
      <c r="H96" s="25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" customHeight="1">
      <c r="A97" s="250"/>
      <c r="B97" s="251"/>
      <c r="C97" s="251"/>
      <c r="D97" s="251"/>
      <c r="E97" s="252"/>
      <c r="F97" s="253"/>
      <c r="G97" s="253"/>
      <c r="H97" s="25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" customHeight="1">
      <c r="A98" s="250"/>
      <c r="B98" s="251"/>
      <c r="C98" s="251"/>
      <c r="D98" s="251"/>
      <c r="E98" s="252"/>
      <c r="F98" s="253"/>
      <c r="G98" s="253"/>
      <c r="H98" s="25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" customHeight="1">
      <c r="A99" s="250"/>
      <c r="B99" s="251"/>
      <c r="C99" s="251"/>
      <c r="D99" s="251"/>
      <c r="E99" s="252"/>
      <c r="F99" s="253"/>
      <c r="G99" s="253"/>
      <c r="H99" s="25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" customHeight="1">
      <c r="A100" s="250"/>
      <c r="B100" s="251"/>
      <c r="C100" s="251"/>
      <c r="D100" s="251"/>
      <c r="E100" s="252"/>
      <c r="F100" s="253"/>
      <c r="G100" s="253"/>
      <c r="H100" s="25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" customHeight="1">
      <c r="A101" s="250"/>
      <c r="B101" s="251"/>
      <c r="C101" s="251"/>
      <c r="D101" s="251"/>
      <c r="E101" s="252"/>
      <c r="F101" s="253"/>
      <c r="G101" s="253"/>
      <c r="H101" s="25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" customHeight="1">
      <c r="A102" s="250"/>
      <c r="B102" s="251"/>
      <c r="C102" s="251"/>
      <c r="D102" s="251"/>
      <c r="E102" s="252"/>
      <c r="F102" s="253"/>
      <c r="G102" s="253"/>
      <c r="H102" s="25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" customHeight="1">
      <c r="A103" s="250"/>
      <c r="B103" s="251"/>
      <c r="C103" s="251"/>
      <c r="D103" s="251"/>
      <c r="E103" s="252"/>
      <c r="F103" s="253"/>
      <c r="G103" s="253"/>
      <c r="H103" s="25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" customHeight="1">
      <c r="A104" s="250"/>
      <c r="B104" s="251"/>
      <c r="C104" s="251"/>
      <c r="D104" s="251"/>
      <c r="E104" s="252"/>
      <c r="F104" s="253"/>
      <c r="G104" s="253"/>
      <c r="H104" s="25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" customHeight="1">
      <c r="A105" s="250"/>
      <c r="B105" s="251"/>
      <c r="C105" s="251"/>
      <c r="D105" s="251"/>
      <c r="E105" s="252"/>
      <c r="F105" s="253"/>
      <c r="G105" s="253"/>
      <c r="H105" s="25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" customHeight="1">
      <c r="A106" s="250"/>
      <c r="B106" s="251"/>
      <c r="C106" s="251"/>
      <c r="D106" s="251"/>
      <c r="E106" s="252"/>
      <c r="F106" s="253"/>
      <c r="G106" s="253"/>
      <c r="H106" s="25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" customHeight="1">
      <c r="A107" s="250"/>
      <c r="B107" s="251"/>
      <c r="C107" s="251"/>
      <c r="D107" s="251"/>
      <c r="E107" s="252"/>
      <c r="F107" s="253"/>
      <c r="G107" s="253"/>
      <c r="H107" s="25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" customHeight="1">
      <c r="A108" s="250"/>
      <c r="B108" s="251"/>
      <c r="C108" s="251"/>
      <c r="D108" s="251"/>
      <c r="E108" s="252"/>
      <c r="F108" s="253"/>
      <c r="G108" s="253"/>
      <c r="H108" s="25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" customHeight="1">
      <c r="A109" s="250"/>
      <c r="B109" s="251"/>
      <c r="C109" s="251"/>
      <c r="D109" s="251"/>
      <c r="E109" s="252"/>
      <c r="F109" s="253"/>
      <c r="G109" s="253"/>
      <c r="H109" s="25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" customHeight="1">
      <c r="A110" s="250"/>
      <c r="B110" s="251"/>
      <c r="C110" s="251"/>
      <c r="D110" s="251"/>
      <c r="E110" s="252"/>
      <c r="F110" s="253"/>
      <c r="G110" s="253"/>
      <c r="H110" s="25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" customHeight="1">
      <c r="A111" s="250"/>
      <c r="B111" s="251"/>
      <c r="C111" s="251"/>
      <c r="D111" s="251"/>
      <c r="E111" s="252"/>
      <c r="F111" s="253"/>
      <c r="G111" s="253"/>
      <c r="H111" s="25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" customHeight="1">
      <c r="A112" s="250"/>
      <c r="B112" s="251"/>
      <c r="C112" s="251"/>
      <c r="D112" s="251"/>
      <c r="E112" s="252"/>
      <c r="F112" s="253"/>
      <c r="G112" s="253"/>
      <c r="H112" s="25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" customHeight="1">
      <c r="A113" s="250"/>
      <c r="B113" s="251"/>
      <c r="C113" s="251"/>
      <c r="D113" s="251"/>
      <c r="E113" s="252"/>
      <c r="F113" s="253"/>
      <c r="G113" s="253"/>
      <c r="H113" s="25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" customHeight="1">
      <c r="A114" s="250"/>
      <c r="B114" s="251"/>
      <c r="C114" s="251"/>
      <c r="D114" s="251"/>
      <c r="E114" s="252"/>
      <c r="F114" s="253"/>
      <c r="G114" s="253"/>
      <c r="H114" s="25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" customHeight="1">
      <c r="A115" s="250"/>
      <c r="B115" s="251"/>
      <c r="C115" s="251"/>
      <c r="D115" s="251"/>
      <c r="E115" s="252"/>
      <c r="F115" s="253"/>
      <c r="G115" s="253"/>
      <c r="H115" s="25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" customHeight="1">
      <c r="A116" s="250"/>
      <c r="B116" s="251"/>
      <c r="C116" s="251"/>
      <c r="D116" s="251"/>
      <c r="E116" s="252"/>
      <c r="F116" s="253"/>
      <c r="G116" s="253"/>
      <c r="H116" s="25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" customHeight="1">
      <c r="A117" s="250"/>
      <c r="B117" s="251"/>
      <c r="C117" s="251"/>
      <c r="D117" s="251"/>
      <c r="E117" s="252"/>
      <c r="F117" s="253"/>
      <c r="G117" s="253"/>
      <c r="H117" s="25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" customHeight="1">
      <c r="A118" s="250"/>
      <c r="B118" s="251"/>
      <c r="C118" s="251"/>
      <c r="D118" s="251"/>
      <c r="E118" s="252"/>
      <c r="F118" s="253"/>
      <c r="G118" s="253"/>
      <c r="H118" s="25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" customHeight="1">
      <c r="A119" s="250"/>
      <c r="B119" s="251"/>
      <c r="C119" s="251"/>
      <c r="D119" s="251"/>
      <c r="E119" s="252"/>
      <c r="F119" s="253"/>
      <c r="G119" s="253"/>
      <c r="H119" s="25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" customHeight="1">
      <c r="A120" s="250"/>
      <c r="B120" s="251"/>
      <c r="C120" s="251"/>
      <c r="D120" s="251"/>
      <c r="E120" s="252"/>
      <c r="F120" s="253"/>
      <c r="G120" s="253"/>
      <c r="H120" s="25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" customHeight="1">
      <c r="A121" s="250"/>
      <c r="B121" s="251"/>
      <c r="C121" s="251"/>
      <c r="D121" s="251"/>
      <c r="E121" s="252"/>
      <c r="F121" s="253"/>
      <c r="G121" s="253"/>
      <c r="H121" s="25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" customHeight="1">
      <c r="A122" s="250"/>
      <c r="B122" s="251"/>
      <c r="C122" s="251"/>
      <c r="D122" s="251"/>
      <c r="E122" s="252"/>
      <c r="F122" s="253"/>
      <c r="G122" s="253"/>
      <c r="H122" s="25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" customHeight="1">
      <c r="A123" s="250"/>
      <c r="B123" s="251"/>
      <c r="C123" s="251"/>
      <c r="D123" s="251"/>
      <c r="E123" s="252"/>
      <c r="F123" s="253"/>
      <c r="G123" s="253"/>
      <c r="H123" s="25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" customHeight="1">
      <c r="A124" s="250"/>
      <c r="B124" s="251"/>
      <c r="C124" s="251"/>
      <c r="D124" s="251"/>
      <c r="E124" s="252"/>
      <c r="F124" s="253"/>
      <c r="G124" s="253"/>
      <c r="H124" s="25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" customHeight="1">
      <c r="A125" s="250"/>
      <c r="B125" s="251"/>
      <c r="C125" s="251"/>
      <c r="D125" s="251"/>
      <c r="E125" s="252"/>
      <c r="F125" s="253"/>
      <c r="G125" s="253"/>
      <c r="H125" s="25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" customHeight="1">
      <c r="A126" s="250"/>
      <c r="B126" s="251"/>
      <c r="C126" s="251"/>
      <c r="D126" s="251"/>
      <c r="E126" s="252"/>
      <c r="F126" s="253"/>
      <c r="G126" s="253"/>
      <c r="H126" s="25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" customHeight="1">
      <c r="A127" s="250"/>
      <c r="B127" s="251"/>
      <c r="C127" s="251"/>
      <c r="D127" s="251"/>
      <c r="E127" s="252"/>
      <c r="F127" s="253"/>
      <c r="G127" s="253"/>
      <c r="H127" s="25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" customHeight="1">
      <c r="A128" s="250"/>
      <c r="B128" s="251"/>
      <c r="C128" s="251"/>
      <c r="D128" s="251"/>
      <c r="E128" s="252"/>
      <c r="F128" s="253"/>
      <c r="G128" s="253"/>
      <c r="H128" s="25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" customHeight="1">
      <c r="A129" s="250"/>
      <c r="B129" s="251"/>
      <c r="C129" s="251"/>
      <c r="D129" s="251"/>
      <c r="E129" s="252"/>
      <c r="F129" s="253"/>
      <c r="G129" s="253"/>
      <c r="H129" s="25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" customHeight="1">
      <c r="A130" s="250"/>
      <c r="B130" s="251"/>
      <c r="C130" s="251"/>
      <c r="D130" s="251"/>
      <c r="E130" s="252"/>
      <c r="F130" s="253"/>
      <c r="G130" s="253"/>
      <c r="H130" s="25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" customHeight="1">
      <c r="A131" s="250"/>
      <c r="B131" s="251"/>
      <c r="C131" s="251"/>
      <c r="D131" s="251"/>
      <c r="E131" s="252"/>
      <c r="F131" s="253"/>
      <c r="G131" s="253"/>
      <c r="H131" s="25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" customHeight="1">
      <c r="A132" s="250"/>
      <c r="B132" s="251"/>
      <c r="C132" s="251"/>
      <c r="D132" s="251"/>
      <c r="E132" s="252"/>
      <c r="F132" s="253"/>
      <c r="G132" s="253"/>
      <c r="H132" s="25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" customHeight="1">
      <c r="A133" s="250"/>
      <c r="B133" s="251"/>
      <c r="C133" s="251"/>
      <c r="D133" s="251"/>
      <c r="E133" s="252"/>
      <c r="F133" s="253"/>
      <c r="G133" s="253"/>
      <c r="H133" s="25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" customHeight="1">
      <c r="A134" s="250"/>
      <c r="B134" s="251"/>
      <c r="C134" s="251"/>
      <c r="D134" s="251"/>
      <c r="E134" s="252"/>
      <c r="F134" s="253"/>
      <c r="G134" s="253"/>
      <c r="H134" s="25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" customHeight="1">
      <c r="A135" s="250"/>
      <c r="B135" s="251"/>
      <c r="C135" s="251"/>
      <c r="D135" s="251"/>
      <c r="E135" s="252"/>
      <c r="F135" s="253"/>
      <c r="G135" s="253"/>
      <c r="H135" s="25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" customHeight="1">
      <c r="A136" s="250"/>
      <c r="B136" s="251"/>
      <c r="C136" s="251"/>
      <c r="D136" s="251"/>
      <c r="E136" s="252"/>
      <c r="F136" s="253"/>
      <c r="G136" s="253"/>
      <c r="H136" s="25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" customHeight="1">
      <c r="A137" s="250"/>
      <c r="B137" s="251"/>
      <c r="C137" s="251"/>
      <c r="D137" s="251"/>
      <c r="E137" s="252"/>
      <c r="F137" s="253"/>
      <c r="G137" s="253"/>
      <c r="H137" s="25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" customHeight="1">
      <c r="A138" s="250"/>
      <c r="B138" s="251"/>
      <c r="C138" s="251"/>
      <c r="D138" s="251"/>
      <c r="E138" s="252"/>
      <c r="F138" s="253"/>
      <c r="G138" s="253"/>
      <c r="H138" s="25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" customHeight="1">
      <c r="A139" s="250"/>
      <c r="B139" s="251"/>
      <c r="C139" s="251"/>
      <c r="D139" s="251"/>
      <c r="E139" s="252"/>
      <c r="F139" s="253"/>
      <c r="G139" s="253"/>
      <c r="H139" s="25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" customHeight="1">
      <c r="A140" s="250"/>
      <c r="B140" s="251"/>
      <c r="C140" s="251"/>
      <c r="D140" s="251"/>
      <c r="E140" s="252"/>
      <c r="F140" s="253"/>
      <c r="G140" s="253"/>
      <c r="H140" s="25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" customHeight="1">
      <c r="A141" s="250"/>
      <c r="B141" s="251"/>
      <c r="C141" s="251"/>
      <c r="D141" s="251"/>
      <c r="E141" s="252"/>
      <c r="F141" s="253"/>
      <c r="G141" s="253"/>
      <c r="H141" s="25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" customHeight="1">
      <c r="A142" s="250"/>
      <c r="B142" s="251"/>
      <c r="C142" s="251"/>
      <c r="D142" s="251"/>
      <c r="E142" s="252"/>
      <c r="F142" s="253"/>
      <c r="G142" s="253"/>
      <c r="H142" s="25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" customHeight="1">
      <c r="A143" s="250"/>
      <c r="B143" s="251"/>
      <c r="C143" s="251"/>
      <c r="D143" s="251"/>
      <c r="E143" s="252"/>
      <c r="F143" s="253"/>
      <c r="G143" s="253"/>
      <c r="H143" s="25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" customHeight="1">
      <c r="A144" s="250"/>
      <c r="B144" s="251"/>
      <c r="C144" s="251"/>
      <c r="D144" s="251"/>
      <c r="E144" s="252"/>
      <c r="F144" s="253"/>
      <c r="G144" s="253"/>
      <c r="H144" s="25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" customHeight="1">
      <c r="A145" s="250"/>
      <c r="B145" s="251"/>
      <c r="C145" s="251"/>
      <c r="D145" s="251"/>
      <c r="E145" s="252"/>
      <c r="F145" s="253"/>
      <c r="G145" s="253"/>
      <c r="H145" s="25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" customHeight="1">
      <c r="A146" s="250"/>
      <c r="B146" s="251"/>
      <c r="C146" s="251"/>
      <c r="D146" s="251"/>
      <c r="E146" s="252"/>
      <c r="F146" s="253"/>
      <c r="G146" s="253"/>
      <c r="H146" s="25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" customHeight="1">
      <c r="A147" s="250"/>
      <c r="B147" s="251"/>
      <c r="C147" s="251"/>
      <c r="D147" s="251"/>
      <c r="E147" s="252"/>
      <c r="F147" s="253"/>
      <c r="G147" s="253"/>
      <c r="H147" s="25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" customHeight="1">
      <c r="A148" s="250"/>
      <c r="B148" s="251"/>
      <c r="C148" s="251"/>
      <c r="D148" s="251"/>
      <c r="E148" s="252"/>
      <c r="F148" s="253"/>
      <c r="G148" s="253"/>
      <c r="H148" s="25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" customHeight="1">
      <c r="A149" s="250"/>
      <c r="B149" s="251"/>
      <c r="C149" s="251"/>
      <c r="D149" s="251"/>
      <c r="E149" s="252"/>
      <c r="F149" s="253"/>
      <c r="G149" s="253"/>
      <c r="H149" s="25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" customHeight="1">
      <c r="A150" s="250"/>
      <c r="B150" s="251"/>
      <c r="C150" s="251"/>
      <c r="D150" s="251"/>
      <c r="E150" s="252"/>
      <c r="F150" s="253"/>
      <c r="G150" s="253"/>
      <c r="H150" s="25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" customHeight="1">
      <c r="A151" s="250"/>
      <c r="B151" s="251"/>
      <c r="C151" s="251"/>
      <c r="D151" s="251"/>
      <c r="E151" s="252"/>
      <c r="F151" s="253"/>
      <c r="G151" s="253"/>
      <c r="H151" s="25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" customHeight="1">
      <c r="A152" s="250"/>
      <c r="B152" s="251"/>
      <c r="C152" s="251"/>
      <c r="D152" s="251"/>
      <c r="E152" s="252"/>
      <c r="F152" s="253"/>
      <c r="G152" s="253"/>
      <c r="H152" s="25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250"/>
      <c r="B153" s="251"/>
      <c r="C153" s="251"/>
      <c r="D153" s="251"/>
      <c r="E153" s="252"/>
      <c r="F153" s="253"/>
      <c r="G153" s="253"/>
      <c r="H153" s="25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250"/>
      <c r="B154" s="251"/>
      <c r="C154" s="251"/>
      <c r="D154" s="251"/>
      <c r="E154" s="252"/>
      <c r="F154" s="253"/>
      <c r="G154" s="253"/>
      <c r="H154" s="25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250"/>
      <c r="B155" s="251"/>
      <c r="C155" s="251"/>
      <c r="D155" s="251"/>
      <c r="E155" s="252"/>
      <c r="F155" s="253"/>
      <c r="G155" s="253"/>
      <c r="H155" s="25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250"/>
      <c r="B156" s="251"/>
      <c r="C156" s="251"/>
      <c r="D156" s="251"/>
      <c r="E156" s="252"/>
      <c r="F156" s="253"/>
      <c r="G156" s="253"/>
      <c r="H156" s="25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250"/>
      <c r="B157" s="251"/>
      <c r="C157" s="251"/>
      <c r="D157" s="251"/>
      <c r="E157" s="252"/>
      <c r="F157" s="253"/>
      <c r="G157" s="253"/>
      <c r="H157" s="25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250"/>
      <c r="B158" s="251"/>
      <c r="C158" s="251"/>
      <c r="D158" s="251"/>
      <c r="E158" s="252"/>
      <c r="F158" s="253"/>
      <c r="G158" s="253"/>
      <c r="H158" s="25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250"/>
      <c r="B159" s="251"/>
      <c r="C159" s="251"/>
      <c r="D159" s="251"/>
      <c r="E159" s="252"/>
      <c r="F159" s="253"/>
      <c r="G159" s="253"/>
      <c r="H159" s="25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250"/>
      <c r="B160" s="251"/>
      <c r="C160" s="251"/>
      <c r="D160" s="251"/>
      <c r="E160" s="252"/>
      <c r="F160" s="253"/>
      <c r="G160" s="253"/>
      <c r="H160" s="25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250"/>
      <c r="B161" s="251"/>
      <c r="C161" s="251"/>
      <c r="D161" s="251"/>
      <c r="E161" s="252"/>
      <c r="F161" s="253"/>
      <c r="G161" s="253"/>
      <c r="H161" s="25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250"/>
      <c r="B162" s="251"/>
      <c r="C162" s="251"/>
      <c r="D162" s="251"/>
      <c r="E162" s="252"/>
      <c r="F162" s="253"/>
      <c r="G162" s="253"/>
      <c r="H162" s="25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250"/>
      <c r="B163" s="251"/>
      <c r="C163" s="251"/>
      <c r="D163" s="251"/>
      <c r="E163" s="252"/>
      <c r="F163" s="253"/>
      <c r="G163" s="253"/>
      <c r="H163" s="25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250"/>
      <c r="B164" s="251"/>
      <c r="C164" s="251"/>
      <c r="D164" s="251"/>
      <c r="E164" s="252"/>
      <c r="F164" s="253"/>
      <c r="G164" s="253"/>
      <c r="H164" s="25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250"/>
      <c r="B165" s="251"/>
      <c r="C165" s="251"/>
      <c r="D165" s="251"/>
      <c r="E165" s="252"/>
      <c r="F165" s="253"/>
      <c r="G165" s="253"/>
      <c r="H165" s="25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250"/>
      <c r="B166" s="251"/>
      <c r="C166" s="251"/>
      <c r="D166" s="251"/>
      <c r="E166" s="252"/>
      <c r="F166" s="253"/>
      <c r="G166" s="253"/>
      <c r="H166" s="25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250"/>
      <c r="B167" s="251"/>
      <c r="C167" s="251"/>
      <c r="D167" s="251"/>
      <c r="E167" s="252"/>
      <c r="F167" s="253"/>
      <c r="G167" s="253"/>
      <c r="H167" s="25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250"/>
      <c r="B168" s="251"/>
      <c r="C168" s="251"/>
      <c r="D168" s="251"/>
      <c r="E168" s="252"/>
      <c r="F168" s="253"/>
      <c r="G168" s="253"/>
      <c r="H168" s="25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250"/>
      <c r="B169" s="251"/>
      <c r="C169" s="251"/>
      <c r="D169" s="251"/>
      <c r="E169" s="252"/>
      <c r="F169" s="253"/>
      <c r="G169" s="253"/>
      <c r="H169" s="25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250"/>
      <c r="B170" s="251"/>
      <c r="C170" s="251"/>
      <c r="D170" s="251"/>
      <c r="E170" s="252"/>
      <c r="F170" s="253"/>
      <c r="G170" s="253"/>
      <c r="H170" s="25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250"/>
      <c r="B171" s="251"/>
      <c r="C171" s="251"/>
      <c r="D171" s="251"/>
      <c r="E171" s="252"/>
      <c r="F171" s="253"/>
      <c r="G171" s="253"/>
      <c r="H171" s="25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250"/>
      <c r="B172" s="251"/>
      <c r="C172" s="251"/>
      <c r="D172" s="251"/>
      <c r="E172" s="252"/>
      <c r="F172" s="253"/>
      <c r="G172" s="253"/>
      <c r="H172" s="25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250"/>
      <c r="B173" s="251"/>
      <c r="C173" s="251"/>
      <c r="D173" s="251"/>
      <c r="E173" s="252"/>
      <c r="F173" s="253"/>
      <c r="G173" s="253"/>
      <c r="H173" s="25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250"/>
      <c r="B174" s="251"/>
      <c r="C174" s="251"/>
      <c r="D174" s="251"/>
      <c r="E174" s="252"/>
      <c r="F174" s="253"/>
      <c r="G174" s="253"/>
      <c r="H174" s="25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250"/>
      <c r="B175" s="251"/>
      <c r="C175" s="251"/>
      <c r="D175" s="251"/>
      <c r="E175" s="252"/>
      <c r="F175" s="253"/>
      <c r="G175" s="253"/>
      <c r="H175" s="25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250"/>
      <c r="B176" s="251"/>
      <c r="C176" s="251"/>
      <c r="D176" s="251"/>
      <c r="E176" s="252"/>
      <c r="F176" s="253"/>
      <c r="G176" s="253"/>
      <c r="H176" s="25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250"/>
      <c r="B177" s="251"/>
      <c r="C177" s="251"/>
      <c r="D177" s="251"/>
      <c r="E177" s="252"/>
      <c r="F177" s="253"/>
      <c r="G177" s="253"/>
      <c r="H177" s="25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250"/>
      <c r="B178" s="251"/>
      <c r="C178" s="251"/>
      <c r="D178" s="251"/>
      <c r="E178" s="252"/>
      <c r="F178" s="253"/>
      <c r="G178" s="253"/>
      <c r="H178" s="25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250"/>
      <c r="B179" s="251"/>
      <c r="C179" s="251"/>
      <c r="D179" s="251"/>
      <c r="E179" s="252"/>
      <c r="F179" s="253"/>
      <c r="G179" s="253"/>
      <c r="H179" s="25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250"/>
      <c r="B180" s="251"/>
      <c r="C180" s="251"/>
      <c r="D180" s="251"/>
      <c r="E180" s="252"/>
      <c r="F180" s="253"/>
      <c r="G180" s="253"/>
      <c r="H180" s="25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250"/>
      <c r="B181" s="251"/>
      <c r="C181" s="251"/>
      <c r="D181" s="251"/>
      <c r="E181" s="252"/>
      <c r="F181" s="253"/>
      <c r="G181" s="253"/>
      <c r="H181" s="25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250"/>
      <c r="B182" s="251"/>
      <c r="C182" s="251"/>
      <c r="D182" s="251"/>
      <c r="E182" s="252"/>
      <c r="F182" s="253"/>
      <c r="G182" s="253"/>
      <c r="H182" s="25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250"/>
      <c r="B183" s="251"/>
      <c r="C183" s="251"/>
      <c r="D183" s="251"/>
      <c r="E183" s="252"/>
      <c r="F183" s="253"/>
      <c r="G183" s="253"/>
      <c r="H183" s="25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250"/>
      <c r="B184" s="251"/>
      <c r="C184" s="251"/>
      <c r="D184" s="251"/>
      <c r="E184" s="252"/>
      <c r="F184" s="253"/>
      <c r="G184" s="253"/>
      <c r="H184" s="25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250"/>
      <c r="B185" s="251"/>
      <c r="C185" s="251"/>
      <c r="D185" s="251"/>
      <c r="E185" s="252"/>
      <c r="F185" s="253"/>
      <c r="G185" s="253"/>
      <c r="H185" s="25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250"/>
      <c r="B186" s="251"/>
      <c r="C186" s="251"/>
      <c r="D186" s="251"/>
      <c r="E186" s="252"/>
      <c r="F186" s="253"/>
      <c r="G186" s="253"/>
      <c r="H186" s="25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250"/>
      <c r="B187" s="251"/>
      <c r="C187" s="251"/>
      <c r="D187" s="251"/>
      <c r="E187" s="252"/>
      <c r="F187" s="253"/>
      <c r="G187" s="253"/>
      <c r="H187" s="25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250"/>
      <c r="B188" s="251"/>
      <c r="C188" s="251"/>
      <c r="D188" s="251"/>
      <c r="E188" s="252"/>
      <c r="F188" s="253"/>
      <c r="G188" s="253"/>
      <c r="H188" s="25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250"/>
      <c r="B189" s="251"/>
      <c r="C189" s="251"/>
      <c r="D189" s="251"/>
      <c r="E189" s="252"/>
      <c r="F189" s="253"/>
      <c r="G189" s="253"/>
      <c r="H189" s="25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250"/>
      <c r="B190" s="251"/>
      <c r="C190" s="251"/>
      <c r="D190" s="251"/>
      <c r="E190" s="252"/>
      <c r="F190" s="253"/>
      <c r="G190" s="253"/>
      <c r="H190" s="25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250"/>
      <c r="B191" s="251"/>
      <c r="C191" s="251"/>
      <c r="D191" s="251"/>
      <c r="E191" s="252"/>
      <c r="F191" s="253"/>
      <c r="G191" s="253"/>
      <c r="H191" s="25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250"/>
      <c r="B192" s="251"/>
      <c r="C192" s="251"/>
      <c r="D192" s="251"/>
      <c r="E192" s="252"/>
      <c r="F192" s="253"/>
      <c r="G192" s="253"/>
      <c r="H192" s="25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250"/>
      <c r="B193" s="251"/>
      <c r="C193" s="251"/>
      <c r="D193" s="251"/>
      <c r="E193" s="252"/>
      <c r="F193" s="253"/>
      <c r="G193" s="253"/>
      <c r="H193" s="25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250"/>
      <c r="B194" s="251"/>
      <c r="C194" s="251"/>
      <c r="D194" s="251"/>
      <c r="E194" s="252"/>
      <c r="F194" s="253"/>
      <c r="G194" s="253"/>
      <c r="H194" s="25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250"/>
      <c r="B195" s="251"/>
      <c r="C195" s="251"/>
      <c r="D195" s="251"/>
      <c r="E195" s="252"/>
      <c r="F195" s="253"/>
      <c r="G195" s="253"/>
      <c r="H195" s="25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250"/>
      <c r="B196" s="251"/>
      <c r="C196" s="251"/>
      <c r="D196" s="251"/>
      <c r="E196" s="252"/>
      <c r="F196" s="253"/>
      <c r="G196" s="253"/>
      <c r="H196" s="25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250"/>
      <c r="B197" s="251"/>
      <c r="C197" s="251"/>
      <c r="D197" s="251"/>
      <c r="E197" s="252"/>
      <c r="F197" s="253"/>
      <c r="G197" s="253"/>
      <c r="H197" s="25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250"/>
      <c r="B198" s="251"/>
      <c r="C198" s="251"/>
      <c r="D198" s="251"/>
      <c r="E198" s="252"/>
      <c r="F198" s="253"/>
      <c r="G198" s="253"/>
      <c r="H198" s="25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250"/>
      <c r="B199" s="251"/>
      <c r="C199" s="251"/>
      <c r="D199" s="251"/>
      <c r="E199" s="252"/>
      <c r="F199" s="253"/>
      <c r="G199" s="253"/>
      <c r="H199" s="25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250"/>
      <c r="B200" s="251"/>
      <c r="C200" s="251"/>
      <c r="D200" s="251"/>
      <c r="E200" s="252"/>
      <c r="F200" s="253"/>
      <c r="G200" s="253"/>
      <c r="H200" s="25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250"/>
      <c r="B201" s="251"/>
      <c r="C201" s="251"/>
      <c r="D201" s="251"/>
      <c r="E201" s="252"/>
      <c r="F201" s="253"/>
      <c r="G201" s="253"/>
      <c r="H201" s="25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250"/>
      <c r="B202" s="251"/>
      <c r="C202" s="251"/>
      <c r="D202" s="251"/>
      <c r="E202" s="252"/>
      <c r="F202" s="253"/>
      <c r="G202" s="253"/>
      <c r="H202" s="25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250"/>
      <c r="B203" s="251"/>
      <c r="C203" s="251"/>
      <c r="D203" s="251"/>
      <c r="E203" s="252"/>
      <c r="F203" s="253"/>
      <c r="G203" s="253"/>
      <c r="H203" s="25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250"/>
      <c r="B204" s="251"/>
      <c r="C204" s="251"/>
      <c r="D204" s="251"/>
      <c r="E204" s="252"/>
      <c r="F204" s="253"/>
      <c r="G204" s="253"/>
      <c r="H204" s="25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250"/>
      <c r="B205" s="251"/>
      <c r="C205" s="251"/>
      <c r="D205" s="251"/>
      <c r="E205" s="252"/>
      <c r="F205" s="253"/>
      <c r="G205" s="253"/>
      <c r="H205" s="25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250"/>
      <c r="B206" s="251"/>
      <c r="C206" s="251"/>
      <c r="D206" s="251"/>
      <c r="E206" s="252"/>
      <c r="F206" s="253"/>
      <c r="G206" s="253"/>
      <c r="H206" s="25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250"/>
      <c r="B207" s="251"/>
      <c r="C207" s="251"/>
      <c r="D207" s="251"/>
      <c r="E207" s="252"/>
      <c r="F207" s="253"/>
      <c r="G207" s="253"/>
      <c r="H207" s="25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250"/>
      <c r="B208" s="251"/>
      <c r="C208" s="251"/>
      <c r="D208" s="251"/>
      <c r="E208" s="252"/>
      <c r="F208" s="253"/>
      <c r="G208" s="253"/>
      <c r="H208" s="25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250"/>
      <c r="B209" s="251"/>
      <c r="C209" s="251"/>
      <c r="D209" s="251"/>
      <c r="E209" s="252"/>
      <c r="F209" s="253"/>
      <c r="G209" s="253"/>
      <c r="H209" s="25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250"/>
      <c r="B210" s="251"/>
      <c r="C210" s="251"/>
      <c r="D210" s="251"/>
      <c r="E210" s="252"/>
      <c r="F210" s="253"/>
      <c r="G210" s="253"/>
      <c r="H210" s="25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250"/>
      <c r="B211" s="251"/>
      <c r="C211" s="251"/>
      <c r="D211" s="251"/>
      <c r="E211" s="252"/>
      <c r="F211" s="253"/>
      <c r="G211" s="253"/>
      <c r="H211" s="25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250"/>
      <c r="B212" s="251"/>
      <c r="C212" s="251"/>
      <c r="D212" s="251"/>
      <c r="E212" s="252"/>
      <c r="F212" s="253"/>
      <c r="G212" s="253"/>
      <c r="H212" s="25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250"/>
      <c r="B213" s="251"/>
      <c r="C213" s="251"/>
      <c r="D213" s="251"/>
      <c r="E213" s="252"/>
      <c r="F213" s="253"/>
      <c r="G213" s="253"/>
      <c r="H213" s="25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250"/>
      <c r="B214" s="251"/>
      <c r="C214" s="251"/>
      <c r="D214" s="251"/>
      <c r="E214" s="252"/>
      <c r="F214" s="253"/>
      <c r="G214" s="253"/>
      <c r="H214" s="25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250"/>
      <c r="B215" s="251"/>
      <c r="C215" s="251"/>
      <c r="D215" s="251"/>
      <c r="E215" s="252"/>
      <c r="F215" s="253"/>
      <c r="G215" s="253"/>
      <c r="H215" s="25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250"/>
      <c r="B216" s="251"/>
      <c r="C216" s="251"/>
      <c r="D216" s="251"/>
      <c r="E216" s="252"/>
      <c r="F216" s="253"/>
      <c r="G216" s="253"/>
      <c r="H216" s="25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250"/>
      <c r="B217" s="251"/>
      <c r="C217" s="251"/>
      <c r="D217" s="251"/>
      <c r="E217" s="252"/>
      <c r="F217" s="253"/>
      <c r="G217" s="253"/>
      <c r="H217" s="25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250"/>
      <c r="B218" s="251"/>
      <c r="C218" s="251"/>
      <c r="D218" s="251"/>
      <c r="E218" s="252"/>
      <c r="F218" s="253"/>
      <c r="G218" s="253"/>
      <c r="H218" s="25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250"/>
      <c r="B219" s="251"/>
      <c r="C219" s="251"/>
      <c r="D219" s="251"/>
      <c r="E219" s="252"/>
      <c r="F219" s="253"/>
      <c r="G219" s="253"/>
      <c r="H219" s="25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250"/>
      <c r="B220" s="251"/>
      <c r="C220" s="251"/>
      <c r="D220" s="251"/>
      <c r="E220" s="252"/>
      <c r="F220" s="253"/>
      <c r="G220" s="253"/>
      <c r="H220" s="25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250"/>
      <c r="B221" s="251"/>
      <c r="C221" s="251"/>
      <c r="D221" s="251"/>
      <c r="E221" s="252"/>
      <c r="F221" s="253"/>
      <c r="G221" s="253"/>
      <c r="H221" s="25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250"/>
      <c r="B222" s="251"/>
      <c r="C222" s="251"/>
      <c r="D222" s="251"/>
      <c r="E222" s="252"/>
      <c r="F222" s="253"/>
      <c r="G222" s="253"/>
      <c r="H222" s="25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250"/>
      <c r="B223" s="251"/>
      <c r="C223" s="251"/>
      <c r="D223" s="251"/>
      <c r="E223" s="252"/>
      <c r="F223" s="253"/>
      <c r="G223" s="253"/>
      <c r="H223" s="25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250"/>
      <c r="B224" s="251"/>
      <c r="C224" s="251"/>
      <c r="D224" s="251"/>
      <c r="E224" s="252"/>
      <c r="F224" s="253"/>
      <c r="G224" s="253"/>
      <c r="H224" s="25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250"/>
      <c r="B225" s="251"/>
      <c r="C225" s="251"/>
      <c r="D225" s="251"/>
      <c r="E225" s="252"/>
      <c r="F225" s="253"/>
      <c r="G225" s="253"/>
      <c r="H225" s="25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250"/>
      <c r="B226" s="251"/>
      <c r="C226" s="251"/>
      <c r="D226" s="251"/>
      <c r="E226" s="252"/>
      <c r="F226" s="253"/>
      <c r="G226" s="253"/>
      <c r="H226" s="25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250"/>
      <c r="B227" s="251"/>
      <c r="C227" s="251"/>
      <c r="D227" s="251"/>
      <c r="E227" s="252"/>
      <c r="F227" s="253"/>
      <c r="G227" s="253"/>
      <c r="H227" s="25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250"/>
      <c r="B228" s="251"/>
      <c r="C228" s="251"/>
      <c r="D228" s="251"/>
      <c r="E228" s="252"/>
      <c r="F228" s="253"/>
      <c r="G228" s="253"/>
      <c r="H228" s="25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250"/>
      <c r="B229" s="251"/>
      <c r="C229" s="251"/>
      <c r="D229" s="251"/>
      <c r="E229" s="252"/>
      <c r="F229" s="253"/>
      <c r="G229" s="253"/>
      <c r="H229" s="25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250"/>
      <c r="B230" s="251"/>
      <c r="C230" s="251"/>
      <c r="D230" s="251"/>
      <c r="E230" s="252"/>
      <c r="F230" s="253"/>
      <c r="G230" s="253"/>
      <c r="H230" s="25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250"/>
      <c r="B231" s="251"/>
      <c r="C231" s="251"/>
      <c r="D231" s="251"/>
      <c r="E231" s="252"/>
      <c r="F231" s="253"/>
      <c r="G231" s="253"/>
      <c r="H231" s="25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250"/>
      <c r="B232" s="251"/>
      <c r="C232" s="251"/>
      <c r="D232" s="251"/>
      <c r="E232" s="252"/>
      <c r="F232" s="253"/>
      <c r="G232" s="253"/>
      <c r="H232" s="25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250"/>
      <c r="B233" s="251"/>
      <c r="C233" s="251"/>
      <c r="D233" s="251"/>
      <c r="E233" s="252"/>
      <c r="F233" s="253"/>
      <c r="G233" s="253"/>
      <c r="H233" s="25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250"/>
      <c r="B234" s="251"/>
      <c r="C234" s="251"/>
      <c r="D234" s="251"/>
      <c r="E234" s="252"/>
      <c r="F234" s="253"/>
      <c r="G234" s="253"/>
      <c r="H234" s="25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250"/>
      <c r="B235" s="251"/>
      <c r="C235" s="251"/>
      <c r="D235" s="251"/>
      <c r="E235" s="252"/>
      <c r="F235" s="253"/>
      <c r="G235" s="253"/>
      <c r="H235" s="25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250"/>
      <c r="B236" s="251"/>
      <c r="C236" s="251"/>
      <c r="D236" s="251"/>
      <c r="E236" s="252"/>
      <c r="F236" s="253"/>
      <c r="G236" s="253"/>
      <c r="H236" s="25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250"/>
      <c r="B237" s="251"/>
      <c r="C237" s="251"/>
      <c r="D237" s="251"/>
      <c r="E237" s="252"/>
      <c r="F237" s="253"/>
      <c r="G237" s="253"/>
      <c r="H237" s="25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250"/>
      <c r="B238" s="251"/>
      <c r="C238" s="251"/>
      <c r="D238" s="251"/>
      <c r="E238" s="252"/>
      <c r="F238" s="253"/>
      <c r="G238" s="253"/>
      <c r="H238" s="25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250"/>
      <c r="B239" s="251"/>
      <c r="C239" s="251"/>
      <c r="D239" s="251"/>
      <c r="E239" s="252"/>
      <c r="F239" s="253"/>
      <c r="G239" s="253"/>
      <c r="H239" s="25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250"/>
      <c r="B240" s="251"/>
      <c r="C240" s="251"/>
      <c r="D240" s="251"/>
      <c r="E240" s="252"/>
      <c r="F240" s="253"/>
      <c r="G240" s="253"/>
      <c r="H240" s="25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250"/>
      <c r="B241" s="251"/>
      <c r="C241" s="251"/>
      <c r="D241" s="251"/>
      <c r="E241" s="252"/>
      <c r="F241" s="253"/>
      <c r="G241" s="253"/>
      <c r="H241" s="25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250"/>
      <c r="B242" s="251"/>
      <c r="C242" s="251"/>
      <c r="D242" s="251"/>
      <c r="E242" s="252"/>
      <c r="F242" s="253"/>
      <c r="G242" s="253"/>
      <c r="H242" s="25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250"/>
      <c r="B243" s="251"/>
      <c r="C243" s="251"/>
      <c r="D243" s="251"/>
      <c r="E243" s="252"/>
      <c r="F243" s="253"/>
      <c r="G243" s="253"/>
      <c r="H243" s="25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250"/>
      <c r="B244" s="251"/>
      <c r="C244" s="251"/>
      <c r="D244" s="251"/>
      <c r="E244" s="252"/>
      <c r="F244" s="253"/>
      <c r="G244" s="253"/>
      <c r="H244" s="25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250"/>
      <c r="B245" s="251"/>
      <c r="C245" s="251"/>
      <c r="D245" s="251"/>
      <c r="E245" s="252"/>
      <c r="F245" s="253"/>
      <c r="G245" s="253"/>
      <c r="H245" s="25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250"/>
      <c r="B246" s="251"/>
      <c r="C246" s="251"/>
      <c r="D246" s="251"/>
      <c r="E246" s="252"/>
      <c r="F246" s="253"/>
      <c r="G246" s="253"/>
      <c r="H246" s="25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250"/>
      <c r="B247" s="251"/>
      <c r="C247" s="251"/>
      <c r="D247" s="251"/>
      <c r="E247" s="252"/>
      <c r="F247" s="253"/>
      <c r="G247" s="253"/>
      <c r="H247" s="25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250"/>
      <c r="B248" s="251"/>
      <c r="C248" s="251"/>
      <c r="D248" s="251"/>
      <c r="E248" s="252"/>
      <c r="F248" s="253"/>
      <c r="G248" s="253"/>
      <c r="H248" s="25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250"/>
      <c r="B249" s="251"/>
      <c r="C249" s="251"/>
      <c r="D249" s="251"/>
      <c r="E249" s="252"/>
      <c r="F249" s="253"/>
      <c r="G249" s="253"/>
      <c r="H249" s="25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250"/>
      <c r="B250" s="251"/>
      <c r="C250" s="251"/>
      <c r="D250" s="251"/>
      <c r="E250" s="252"/>
      <c r="F250" s="253"/>
      <c r="G250" s="253"/>
      <c r="H250" s="25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250"/>
      <c r="B251" s="251"/>
      <c r="C251" s="251"/>
      <c r="D251" s="251"/>
      <c r="E251" s="252"/>
      <c r="F251" s="253"/>
      <c r="G251" s="253"/>
      <c r="H251" s="25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250"/>
      <c r="B252" s="251"/>
      <c r="C252" s="251"/>
      <c r="D252" s="251"/>
      <c r="E252" s="252"/>
      <c r="F252" s="253"/>
      <c r="G252" s="253"/>
      <c r="H252" s="25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250"/>
      <c r="B253" s="251"/>
      <c r="C253" s="251"/>
      <c r="D253" s="251"/>
      <c r="E253" s="252"/>
      <c r="F253" s="253"/>
      <c r="G253" s="253"/>
      <c r="H253" s="25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250"/>
      <c r="B254" s="251"/>
      <c r="C254" s="251"/>
      <c r="D254" s="251"/>
      <c r="E254" s="252"/>
      <c r="F254" s="253"/>
      <c r="G254" s="253"/>
      <c r="H254" s="25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250"/>
      <c r="B255" s="251"/>
      <c r="C255" s="251"/>
      <c r="D255" s="251"/>
      <c r="E255" s="252"/>
      <c r="F255" s="253"/>
      <c r="G255" s="253"/>
      <c r="H255" s="25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250"/>
      <c r="B256" s="251"/>
      <c r="C256" s="251"/>
      <c r="D256" s="251"/>
      <c r="E256" s="252"/>
      <c r="F256" s="253"/>
      <c r="G256" s="253"/>
      <c r="H256" s="25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250"/>
      <c r="B257" s="251"/>
      <c r="C257" s="251"/>
      <c r="D257" s="251"/>
      <c r="E257" s="252"/>
      <c r="F257" s="253"/>
      <c r="G257" s="253"/>
      <c r="H257" s="25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250"/>
      <c r="B258" s="251"/>
      <c r="C258" s="251"/>
      <c r="D258" s="251"/>
      <c r="E258" s="252"/>
      <c r="F258" s="253"/>
      <c r="G258" s="253"/>
      <c r="H258" s="25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250"/>
      <c r="B259" s="251"/>
      <c r="C259" s="251"/>
      <c r="D259" s="251"/>
      <c r="E259" s="252"/>
      <c r="F259" s="253"/>
      <c r="G259" s="253"/>
      <c r="H259" s="25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250"/>
      <c r="B260" s="251"/>
      <c r="C260" s="251"/>
      <c r="D260" s="251"/>
      <c r="E260" s="252"/>
      <c r="F260" s="253"/>
      <c r="G260" s="253"/>
      <c r="H260" s="25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250"/>
      <c r="B261" s="251"/>
      <c r="C261" s="251"/>
      <c r="D261" s="251"/>
      <c r="E261" s="252"/>
      <c r="F261" s="253"/>
      <c r="G261" s="253"/>
      <c r="H261" s="25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250"/>
      <c r="B262" s="251"/>
      <c r="C262" s="251"/>
      <c r="D262" s="251"/>
      <c r="E262" s="252"/>
      <c r="F262" s="253"/>
      <c r="G262" s="253"/>
      <c r="H262" s="25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250"/>
      <c r="B263" s="251"/>
      <c r="C263" s="251"/>
      <c r="D263" s="251"/>
      <c r="E263" s="252"/>
      <c r="F263" s="253"/>
      <c r="G263" s="253"/>
      <c r="H263" s="25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250"/>
      <c r="B264" s="251"/>
      <c r="C264" s="251"/>
      <c r="D264" s="251"/>
      <c r="E264" s="252"/>
      <c r="F264" s="253"/>
      <c r="G264" s="253"/>
      <c r="H264" s="25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250"/>
      <c r="B265" s="251"/>
      <c r="C265" s="251"/>
      <c r="D265" s="251"/>
      <c r="E265" s="252"/>
      <c r="F265" s="253"/>
      <c r="G265" s="253"/>
      <c r="H265" s="25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250"/>
      <c r="B266" s="251"/>
      <c r="C266" s="251"/>
      <c r="D266" s="251"/>
      <c r="E266" s="252"/>
      <c r="F266" s="253"/>
      <c r="G266" s="253"/>
      <c r="H266" s="25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250"/>
      <c r="B267" s="251"/>
      <c r="C267" s="251"/>
      <c r="D267" s="251"/>
      <c r="E267" s="252"/>
      <c r="F267" s="253"/>
      <c r="G267" s="253"/>
      <c r="H267" s="25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250"/>
      <c r="B268" s="251"/>
      <c r="C268" s="251"/>
      <c r="D268" s="251"/>
      <c r="E268" s="252"/>
      <c r="F268" s="253"/>
      <c r="G268" s="253"/>
      <c r="H268" s="25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250"/>
      <c r="B269" s="251"/>
      <c r="C269" s="251"/>
      <c r="D269" s="251"/>
      <c r="E269" s="252"/>
      <c r="F269" s="253"/>
      <c r="G269" s="253"/>
      <c r="H269" s="25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250"/>
      <c r="B270" s="251"/>
      <c r="C270" s="251"/>
      <c r="D270" s="251"/>
      <c r="E270" s="252"/>
      <c r="F270" s="253"/>
      <c r="G270" s="253"/>
      <c r="H270" s="25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250"/>
      <c r="B271" s="251"/>
      <c r="C271" s="251"/>
      <c r="D271" s="251"/>
      <c r="E271" s="252"/>
      <c r="F271" s="253"/>
      <c r="G271" s="253"/>
      <c r="H271" s="25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250"/>
      <c r="B272" s="251"/>
      <c r="C272" s="251"/>
      <c r="D272" s="251"/>
      <c r="E272" s="252"/>
      <c r="F272" s="253"/>
      <c r="G272" s="253"/>
      <c r="H272" s="25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250"/>
      <c r="B273" s="251"/>
      <c r="C273" s="251"/>
      <c r="D273" s="251"/>
      <c r="E273" s="252"/>
      <c r="F273" s="253"/>
      <c r="G273" s="253"/>
      <c r="H273" s="252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250"/>
      <c r="B274" s="251"/>
      <c r="C274" s="251"/>
      <c r="D274" s="251"/>
      <c r="E274" s="252"/>
      <c r="F274" s="253"/>
      <c r="G274" s="253"/>
      <c r="H274" s="25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250"/>
      <c r="B275" s="251"/>
      <c r="C275" s="251"/>
      <c r="D275" s="251"/>
      <c r="E275" s="252"/>
      <c r="F275" s="253"/>
      <c r="G275" s="253"/>
      <c r="H275" s="25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250"/>
      <c r="B276" s="251"/>
      <c r="C276" s="251"/>
      <c r="D276" s="251"/>
      <c r="E276" s="252"/>
      <c r="F276" s="253"/>
      <c r="G276" s="253"/>
      <c r="H276" s="25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250"/>
      <c r="B277" s="251"/>
      <c r="C277" s="251"/>
      <c r="D277" s="251"/>
      <c r="E277" s="252"/>
      <c r="F277" s="253"/>
      <c r="G277" s="253"/>
      <c r="H277" s="25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250"/>
      <c r="B278" s="251"/>
      <c r="C278" s="251"/>
      <c r="D278" s="251"/>
      <c r="E278" s="252"/>
      <c r="F278" s="253"/>
      <c r="G278" s="253"/>
      <c r="H278" s="25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250"/>
      <c r="B279" s="251"/>
      <c r="C279" s="251"/>
      <c r="D279" s="251"/>
      <c r="E279" s="252"/>
      <c r="F279" s="253"/>
      <c r="G279" s="253"/>
      <c r="H279" s="25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250"/>
      <c r="B280" s="251"/>
      <c r="C280" s="251"/>
      <c r="D280" s="251"/>
      <c r="E280" s="252"/>
      <c r="F280" s="253"/>
      <c r="G280" s="253"/>
      <c r="H280" s="25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250"/>
      <c r="B281" s="251"/>
      <c r="C281" s="251"/>
      <c r="D281" s="251"/>
      <c r="E281" s="252"/>
      <c r="F281" s="253"/>
      <c r="G281" s="253"/>
      <c r="H281" s="252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250"/>
      <c r="B282" s="251"/>
      <c r="C282" s="251"/>
      <c r="D282" s="251"/>
      <c r="E282" s="252"/>
      <c r="F282" s="253"/>
      <c r="G282" s="253"/>
      <c r="H282" s="252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250"/>
      <c r="B283" s="251"/>
      <c r="C283" s="251"/>
      <c r="D283" s="251"/>
      <c r="E283" s="252"/>
      <c r="F283" s="253"/>
      <c r="G283" s="253"/>
      <c r="H283" s="252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250"/>
      <c r="B284" s="251"/>
      <c r="C284" s="251"/>
      <c r="D284" s="251"/>
      <c r="E284" s="252"/>
      <c r="F284" s="253"/>
      <c r="G284" s="253"/>
      <c r="H284" s="252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250"/>
      <c r="B285" s="251"/>
      <c r="C285" s="251"/>
      <c r="D285" s="251"/>
      <c r="E285" s="252"/>
      <c r="F285" s="253"/>
      <c r="G285" s="253"/>
      <c r="H285" s="252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250"/>
      <c r="B286" s="251"/>
      <c r="C286" s="251"/>
      <c r="D286" s="251"/>
      <c r="E286" s="252"/>
      <c r="F286" s="253"/>
      <c r="G286" s="253"/>
      <c r="H286" s="252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250"/>
      <c r="B287" s="251"/>
      <c r="C287" s="251"/>
      <c r="D287" s="251"/>
      <c r="E287" s="252"/>
      <c r="F287" s="253"/>
      <c r="G287" s="253"/>
      <c r="H287" s="252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250"/>
      <c r="B288" s="251"/>
      <c r="C288" s="251"/>
      <c r="D288" s="251"/>
      <c r="E288" s="252"/>
      <c r="F288" s="253"/>
      <c r="G288" s="253"/>
      <c r="H288" s="252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250"/>
      <c r="B289" s="251"/>
      <c r="C289" s="251"/>
      <c r="D289" s="251"/>
      <c r="E289" s="252"/>
      <c r="F289" s="253"/>
      <c r="G289" s="253"/>
      <c r="H289" s="252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250"/>
      <c r="B290" s="251"/>
      <c r="C290" s="251"/>
      <c r="D290" s="251"/>
      <c r="E290" s="252"/>
      <c r="F290" s="253"/>
      <c r="G290" s="253"/>
      <c r="H290" s="252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250"/>
      <c r="B291" s="251"/>
      <c r="C291" s="251"/>
      <c r="D291" s="251"/>
      <c r="E291" s="252"/>
      <c r="F291" s="253"/>
      <c r="G291" s="253"/>
      <c r="H291" s="252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250"/>
      <c r="B292" s="251"/>
      <c r="C292" s="251"/>
      <c r="D292" s="251"/>
      <c r="E292" s="252"/>
      <c r="F292" s="253"/>
      <c r="G292" s="253"/>
      <c r="H292" s="252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250"/>
      <c r="B293" s="251"/>
      <c r="C293" s="251"/>
      <c r="D293" s="251"/>
      <c r="E293" s="252"/>
      <c r="F293" s="253"/>
      <c r="G293" s="253"/>
      <c r="H293" s="252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250"/>
      <c r="B294" s="251"/>
      <c r="C294" s="251"/>
      <c r="D294" s="251"/>
      <c r="E294" s="252"/>
      <c r="F294" s="253"/>
      <c r="G294" s="253"/>
      <c r="H294" s="252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250"/>
      <c r="B295" s="251"/>
      <c r="C295" s="251"/>
      <c r="D295" s="251"/>
      <c r="E295" s="252"/>
      <c r="F295" s="253"/>
      <c r="G295" s="253"/>
      <c r="H295" s="252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250"/>
      <c r="B296" s="251"/>
      <c r="C296" s="251"/>
      <c r="D296" s="251"/>
      <c r="E296" s="252"/>
      <c r="F296" s="253"/>
      <c r="G296" s="253"/>
      <c r="H296" s="252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250"/>
      <c r="B297" s="251"/>
      <c r="C297" s="251"/>
      <c r="D297" s="251"/>
      <c r="E297" s="252"/>
      <c r="F297" s="253"/>
      <c r="G297" s="253"/>
      <c r="H297" s="252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250"/>
      <c r="B298" s="251"/>
      <c r="C298" s="251"/>
      <c r="D298" s="251"/>
      <c r="E298" s="252"/>
      <c r="F298" s="253"/>
      <c r="G298" s="253"/>
      <c r="H298" s="252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250"/>
      <c r="B299" s="251"/>
      <c r="C299" s="251"/>
      <c r="D299" s="251"/>
      <c r="E299" s="252"/>
      <c r="F299" s="253"/>
      <c r="G299" s="253"/>
      <c r="H299" s="252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250"/>
      <c r="B300" s="251"/>
      <c r="C300" s="251"/>
      <c r="D300" s="251"/>
      <c r="E300" s="252"/>
      <c r="F300" s="253"/>
      <c r="G300" s="253"/>
      <c r="H300" s="252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250"/>
      <c r="B301" s="251"/>
      <c r="C301" s="251"/>
      <c r="D301" s="251"/>
      <c r="E301" s="252"/>
      <c r="F301" s="253"/>
      <c r="G301" s="253"/>
      <c r="H301" s="252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250"/>
      <c r="B302" s="251"/>
      <c r="C302" s="251"/>
      <c r="D302" s="251"/>
      <c r="E302" s="252"/>
      <c r="F302" s="253"/>
      <c r="G302" s="253"/>
      <c r="H302" s="252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250"/>
      <c r="B303" s="251"/>
      <c r="C303" s="251"/>
      <c r="D303" s="251"/>
      <c r="E303" s="252"/>
      <c r="F303" s="253"/>
      <c r="G303" s="253"/>
      <c r="H303" s="252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250"/>
      <c r="B304" s="251"/>
      <c r="C304" s="251"/>
      <c r="D304" s="251"/>
      <c r="E304" s="252"/>
      <c r="F304" s="253"/>
      <c r="G304" s="253"/>
      <c r="H304" s="252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250"/>
      <c r="B305" s="251"/>
      <c r="C305" s="251"/>
      <c r="D305" s="251"/>
      <c r="E305" s="252"/>
      <c r="F305" s="253"/>
      <c r="G305" s="253"/>
      <c r="H305" s="252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250"/>
      <c r="B306" s="251"/>
      <c r="C306" s="251"/>
      <c r="D306" s="251"/>
      <c r="E306" s="252"/>
      <c r="F306" s="253"/>
      <c r="G306" s="253"/>
      <c r="H306" s="252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250"/>
      <c r="B307" s="251"/>
      <c r="C307" s="251"/>
      <c r="D307" s="251"/>
      <c r="E307" s="252"/>
      <c r="F307" s="253"/>
      <c r="G307" s="253"/>
      <c r="H307" s="252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250"/>
      <c r="B308" s="251"/>
      <c r="C308" s="251"/>
      <c r="D308" s="251"/>
      <c r="E308" s="252"/>
      <c r="F308" s="253"/>
      <c r="G308" s="253"/>
      <c r="H308" s="252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250"/>
      <c r="B309" s="251"/>
      <c r="C309" s="251"/>
      <c r="D309" s="251"/>
      <c r="E309" s="252"/>
      <c r="F309" s="253"/>
      <c r="G309" s="253"/>
      <c r="H309" s="252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250"/>
      <c r="B310" s="251"/>
      <c r="C310" s="251"/>
      <c r="D310" s="251"/>
      <c r="E310" s="252"/>
      <c r="F310" s="253"/>
      <c r="G310" s="253"/>
      <c r="H310" s="252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250"/>
      <c r="B311" s="251"/>
      <c r="C311" s="251"/>
      <c r="D311" s="251"/>
      <c r="E311" s="252"/>
      <c r="F311" s="253"/>
      <c r="G311" s="253"/>
      <c r="H311" s="252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250"/>
      <c r="B312" s="251"/>
      <c r="C312" s="251"/>
      <c r="D312" s="251"/>
      <c r="E312" s="252"/>
      <c r="F312" s="253"/>
      <c r="G312" s="253"/>
      <c r="H312" s="252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250"/>
      <c r="B313" s="251"/>
      <c r="C313" s="251"/>
      <c r="D313" s="251"/>
      <c r="E313" s="252"/>
      <c r="F313" s="253"/>
      <c r="G313" s="253"/>
      <c r="H313" s="252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250"/>
      <c r="B314" s="251"/>
      <c r="C314" s="251"/>
      <c r="D314" s="251"/>
      <c r="E314" s="252"/>
      <c r="F314" s="253"/>
      <c r="G314" s="253"/>
      <c r="H314" s="252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250"/>
      <c r="B315" s="251"/>
      <c r="C315" s="251"/>
      <c r="D315" s="251"/>
      <c r="E315" s="252"/>
      <c r="F315" s="253"/>
      <c r="G315" s="253"/>
      <c r="H315" s="252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250"/>
      <c r="B316" s="251"/>
      <c r="C316" s="251"/>
      <c r="D316" s="251"/>
      <c r="E316" s="252"/>
      <c r="F316" s="253"/>
      <c r="G316" s="253"/>
      <c r="H316" s="252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250"/>
      <c r="B317" s="251"/>
      <c r="C317" s="251"/>
      <c r="D317" s="251"/>
      <c r="E317" s="252"/>
      <c r="F317" s="253"/>
      <c r="G317" s="253"/>
      <c r="H317" s="252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250"/>
      <c r="B318" s="251"/>
      <c r="C318" s="251"/>
      <c r="D318" s="251"/>
      <c r="E318" s="252"/>
      <c r="F318" s="253"/>
      <c r="G318" s="253"/>
      <c r="H318" s="252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250"/>
      <c r="B319" s="251"/>
      <c r="C319" s="251"/>
      <c r="D319" s="251"/>
      <c r="E319" s="252"/>
      <c r="F319" s="253"/>
      <c r="G319" s="253"/>
      <c r="H319" s="252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250"/>
      <c r="B320" s="251"/>
      <c r="C320" s="251"/>
      <c r="D320" s="251"/>
      <c r="E320" s="252"/>
      <c r="F320" s="253"/>
      <c r="G320" s="253"/>
      <c r="H320" s="252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250"/>
      <c r="B321" s="251"/>
      <c r="C321" s="251"/>
      <c r="D321" s="251"/>
      <c r="E321" s="252"/>
      <c r="F321" s="253"/>
      <c r="G321" s="253"/>
      <c r="H321" s="252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250"/>
      <c r="B322" s="251"/>
      <c r="C322" s="251"/>
      <c r="D322" s="251"/>
      <c r="E322" s="252"/>
      <c r="F322" s="253"/>
      <c r="G322" s="253"/>
      <c r="H322" s="252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250"/>
      <c r="B323" s="251"/>
      <c r="C323" s="251"/>
      <c r="D323" s="251"/>
      <c r="E323" s="252"/>
      <c r="F323" s="253"/>
      <c r="G323" s="253"/>
      <c r="H323" s="252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250"/>
      <c r="B324" s="251"/>
      <c r="C324" s="251"/>
      <c r="D324" s="251"/>
      <c r="E324" s="252"/>
      <c r="F324" s="253"/>
      <c r="G324" s="253"/>
      <c r="H324" s="252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250"/>
      <c r="B325" s="251"/>
      <c r="C325" s="251"/>
      <c r="D325" s="251"/>
      <c r="E325" s="252"/>
      <c r="F325" s="253"/>
      <c r="G325" s="253"/>
      <c r="H325" s="252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250"/>
      <c r="B326" s="251"/>
      <c r="C326" s="251"/>
      <c r="D326" s="251"/>
      <c r="E326" s="252"/>
      <c r="F326" s="253"/>
      <c r="G326" s="253"/>
      <c r="H326" s="252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250"/>
      <c r="B327" s="251"/>
      <c r="C327" s="251"/>
      <c r="D327" s="251"/>
      <c r="E327" s="252"/>
      <c r="F327" s="253"/>
      <c r="G327" s="253"/>
      <c r="H327" s="252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250"/>
      <c r="B328" s="251"/>
      <c r="C328" s="251"/>
      <c r="D328" s="251"/>
      <c r="E328" s="252"/>
      <c r="F328" s="253"/>
      <c r="G328" s="253"/>
      <c r="H328" s="252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250"/>
      <c r="B329" s="251"/>
      <c r="C329" s="251"/>
      <c r="D329" s="251"/>
      <c r="E329" s="252"/>
      <c r="F329" s="253"/>
      <c r="G329" s="253"/>
      <c r="H329" s="252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250"/>
      <c r="B330" s="251"/>
      <c r="C330" s="251"/>
      <c r="D330" s="251"/>
      <c r="E330" s="252"/>
      <c r="F330" s="253"/>
      <c r="G330" s="253"/>
      <c r="H330" s="252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250"/>
      <c r="B331" s="251"/>
      <c r="C331" s="251"/>
      <c r="D331" s="251"/>
      <c r="E331" s="252"/>
      <c r="F331" s="253"/>
      <c r="G331" s="253"/>
      <c r="H331" s="252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250"/>
      <c r="B332" s="251"/>
      <c r="C332" s="251"/>
      <c r="D332" s="251"/>
      <c r="E332" s="252"/>
      <c r="F332" s="253"/>
      <c r="G332" s="253"/>
      <c r="H332" s="252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250"/>
      <c r="B333" s="251"/>
      <c r="C333" s="251"/>
      <c r="D333" s="251"/>
      <c r="E333" s="252"/>
      <c r="F333" s="253"/>
      <c r="G333" s="253"/>
      <c r="H333" s="252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250"/>
      <c r="B334" s="251"/>
      <c r="C334" s="251"/>
      <c r="D334" s="251"/>
      <c r="E334" s="252"/>
      <c r="F334" s="253"/>
      <c r="G334" s="253"/>
      <c r="H334" s="252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250"/>
      <c r="B335" s="251"/>
      <c r="C335" s="251"/>
      <c r="D335" s="251"/>
      <c r="E335" s="252"/>
      <c r="F335" s="253"/>
      <c r="G335" s="253"/>
      <c r="H335" s="252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250"/>
      <c r="B336" s="251"/>
      <c r="C336" s="251"/>
      <c r="D336" s="251"/>
      <c r="E336" s="252"/>
      <c r="F336" s="253"/>
      <c r="G336" s="253"/>
      <c r="H336" s="252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250"/>
      <c r="B337" s="251"/>
      <c r="C337" s="251"/>
      <c r="D337" s="251"/>
      <c r="E337" s="252"/>
      <c r="F337" s="253"/>
      <c r="G337" s="253"/>
      <c r="H337" s="252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250"/>
      <c r="B338" s="251"/>
      <c r="C338" s="251"/>
      <c r="D338" s="251"/>
      <c r="E338" s="252"/>
      <c r="F338" s="253"/>
      <c r="G338" s="253"/>
      <c r="H338" s="25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250"/>
      <c r="B339" s="251"/>
      <c r="C339" s="251"/>
      <c r="D339" s="251"/>
      <c r="E339" s="252"/>
      <c r="F339" s="253"/>
      <c r="G339" s="253"/>
      <c r="H339" s="25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250"/>
      <c r="B340" s="251"/>
      <c r="C340" s="251"/>
      <c r="D340" s="251"/>
      <c r="E340" s="252"/>
      <c r="F340" s="253"/>
      <c r="G340" s="253"/>
      <c r="H340" s="25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250"/>
      <c r="B341" s="251"/>
      <c r="C341" s="251"/>
      <c r="D341" s="251"/>
      <c r="E341" s="252"/>
      <c r="F341" s="253"/>
      <c r="G341" s="253"/>
      <c r="H341" s="252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250"/>
      <c r="B342" s="251"/>
      <c r="C342" s="251"/>
      <c r="D342" s="251"/>
      <c r="E342" s="252"/>
      <c r="F342" s="253"/>
      <c r="G342" s="253"/>
      <c r="H342" s="25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250"/>
      <c r="B343" s="251"/>
      <c r="C343" s="251"/>
      <c r="D343" s="251"/>
      <c r="E343" s="252"/>
      <c r="F343" s="253"/>
      <c r="G343" s="253"/>
      <c r="H343" s="25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250"/>
      <c r="B344" s="251"/>
      <c r="C344" s="251"/>
      <c r="D344" s="251"/>
      <c r="E344" s="252"/>
      <c r="F344" s="253"/>
      <c r="G344" s="253"/>
      <c r="H344" s="25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250"/>
      <c r="B345" s="251"/>
      <c r="C345" s="251"/>
      <c r="D345" s="251"/>
      <c r="E345" s="252"/>
      <c r="F345" s="253"/>
      <c r="G345" s="253"/>
      <c r="H345" s="25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250"/>
      <c r="B346" s="251"/>
      <c r="C346" s="251"/>
      <c r="D346" s="251"/>
      <c r="E346" s="252"/>
      <c r="F346" s="253"/>
      <c r="G346" s="253"/>
      <c r="H346" s="25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250"/>
      <c r="B347" s="251"/>
      <c r="C347" s="251"/>
      <c r="D347" s="251"/>
      <c r="E347" s="252"/>
      <c r="F347" s="253"/>
      <c r="G347" s="253"/>
      <c r="H347" s="25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250"/>
      <c r="B348" s="251"/>
      <c r="C348" s="251"/>
      <c r="D348" s="251"/>
      <c r="E348" s="252"/>
      <c r="F348" s="253"/>
      <c r="G348" s="253"/>
      <c r="H348" s="25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250"/>
      <c r="B349" s="251"/>
      <c r="C349" s="251"/>
      <c r="D349" s="251"/>
      <c r="E349" s="252"/>
      <c r="F349" s="253"/>
      <c r="G349" s="253"/>
      <c r="H349" s="25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250"/>
      <c r="B350" s="251"/>
      <c r="C350" s="251"/>
      <c r="D350" s="251"/>
      <c r="E350" s="252"/>
      <c r="F350" s="253"/>
      <c r="G350" s="253"/>
      <c r="H350" s="25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250"/>
      <c r="B351" s="251"/>
      <c r="C351" s="251"/>
      <c r="D351" s="251"/>
      <c r="E351" s="252"/>
      <c r="F351" s="253"/>
      <c r="G351" s="253"/>
      <c r="H351" s="25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250"/>
      <c r="B352" s="251"/>
      <c r="C352" s="251"/>
      <c r="D352" s="251"/>
      <c r="E352" s="252"/>
      <c r="F352" s="253"/>
      <c r="G352" s="253"/>
      <c r="H352" s="25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250"/>
      <c r="B353" s="251"/>
      <c r="C353" s="251"/>
      <c r="D353" s="251"/>
      <c r="E353" s="252"/>
      <c r="F353" s="253"/>
      <c r="G353" s="253"/>
      <c r="H353" s="25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250"/>
      <c r="B354" s="251"/>
      <c r="C354" s="251"/>
      <c r="D354" s="251"/>
      <c r="E354" s="252"/>
      <c r="F354" s="253"/>
      <c r="G354" s="253"/>
      <c r="H354" s="25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250"/>
      <c r="B355" s="251"/>
      <c r="C355" s="251"/>
      <c r="D355" s="251"/>
      <c r="E355" s="252"/>
      <c r="F355" s="253"/>
      <c r="G355" s="253"/>
      <c r="H355" s="25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250"/>
      <c r="B356" s="251"/>
      <c r="C356" s="251"/>
      <c r="D356" s="251"/>
      <c r="E356" s="252"/>
      <c r="F356" s="253"/>
      <c r="G356" s="253"/>
      <c r="H356" s="25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250"/>
      <c r="B357" s="251"/>
      <c r="C357" s="251"/>
      <c r="D357" s="251"/>
      <c r="E357" s="252"/>
      <c r="F357" s="253"/>
      <c r="G357" s="253"/>
      <c r="H357" s="25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250"/>
      <c r="B358" s="251"/>
      <c r="C358" s="251"/>
      <c r="D358" s="251"/>
      <c r="E358" s="252"/>
      <c r="F358" s="253"/>
      <c r="G358" s="253"/>
      <c r="H358" s="25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250"/>
      <c r="B359" s="251"/>
      <c r="C359" s="251"/>
      <c r="D359" s="251"/>
      <c r="E359" s="252"/>
      <c r="F359" s="253"/>
      <c r="G359" s="253"/>
      <c r="H359" s="25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250"/>
      <c r="B360" s="251"/>
      <c r="C360" s="251"/>
      <c r="D360" s="251"/>
      <c r="E360" s="252"/>
      <c r="F360" s="253"/>
      <c r="G360" s="253"/>
      <c r="H360" s="25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250"/>
      <c r="B361" s="251"/>
      <c r="C361" s="251"/>
      <c r="D361" s="251"/>
      <c r="E361" s="252"/>
      <c r="F361" s="253"/>
      <c r="G361" s="253"/>
      <c r="H361" s="25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250"/>
      <c r="B362" s="251"/>
      <c r="C362" s="251"/>
      <c r="D362" s="251"/>
      <c r="E362" s="252"/>
      <c r="F362" s="253"/>
      <c r="G362" s="253"/>
      <c r="H362" s="25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250"/>
      <c r="B363" s="251"/>
      <c r="C363" s="251"/>
      <c r="D363" s="251"/>
      <c r="E363" s="252"/>
      <c r="F363" s="253"/>
      <c r="G363" s="253"/>
      <c r="H363" s="25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250"/>
      <c r="B364" s="251"/>
      <c r="C364" s="251"/>
      <c r="D364" s="251"/>
      <c r="E364" s="252"/>
      <c r="F364" s="253"/>
      <c r="G364" s="253"/>
      <c r="H364" s="25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250"/>
      <c r="B365" s="251"/>
      <c r="C365" s="251"/>
      <c r="D365" s="251"/>
      <c r="E365" s="252"/>
      <c r="F365" s="253"/>
      <c r="G365" s="253"/>
      <c r="H365" s="25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250"/>
      <c r="B366" s="251"/>
      <c r="C366" s="251"/>
      <c r="D366" s="251"/>
      <c r="E366" s="252"/>
      <c r="F366" s="253"/>
      <c r="G366" s="253"/>
      <c r="H366" s="25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250"/>
      <c r="B367" s="251"/>
      <c r="C367" s="251"/>
      <c r="D367" s="251"/>
      <c r="E367" s="252"/>
      <c r="F367" s="253"/>
      <c r="G367" s="253"/>
      <c r="H367" s="25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250"/>
      <c r="B368" s="251"/>
      <c r="C368" s="251"/>
      <c r="D368" s="251"/>
      <c r="E368" s="252"/>
      <c r="F368" s="253"/>
      <c r="G368" s="253"/>
      <c r="H368" s="25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250"/>
      <c r="B369" s="251"/>
      <c r="C369" s="251"/>
      <c r="D369" s="251"/>
      <c r="E369" s="252"/>
      <c r="F369" s="253"/>
      <c r="G369" s="253"/>
      <c r="H369" s="25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250"/>
      <c r="B370" s="251"/>
      <c r="C370" s="251"/>
      <c r="D370" s="251"/>
      <c r="E370" s="252"/>
      <c r="F370" s="253"/>
      <c r="G370" s="253"/>
      <c r="H370" s="25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250"/>
      <c r="B371" s="251"/>
      <c r="C371" s="251"/>
      <c r="D371" s="251"/>
      <c r="E371" s="252"/>
      <c r="F371" s="253"/>
      <c r="G371" s="253"/>
      <c r="H371" s="25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250"/>
      <c r="B372" s="251"/>
      <c r="C372" s="251"/>
      <c r="D372" s="251"/>
      <c r="E372" s="252"/>
      <c r="F372" s="253"/>
      <c r="G372" s="253"/>
      <c r="H372" s="25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250"/>
      <c r="B373" s="251"/>
      <c r="C373" s="251"/>
      <c r="D373" s="251"/>
      <c r="E373" s="252"/>
      <c r="F373" s="253"/>
      <c r="G373" s="253"/>
      <c r="H373" s="25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250"/>
      <c r="B374" s="251"/>
      <c r="C374" s="251"/>
      <c r="D374" s="251"/>
      <c r="E374" s="252"/>
      <c r="F374" s="253"/>
      <c r="G374" s="253"/>
      <c r="H374" s="25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250"/>
      <c r="B375" s="251"/>
      <c r="C375" s="251"/>
      <c r="D375" s="251"/>
      <c r="E375" s="252"/>
      <c r="F375" s="253"/>
      <c r="G375" s="253"/>
      <c r="H375" s="25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250"/>
      <c r="B376" s="251"/>
      <c r="C376" s="251"/>
      <c r="D376" s="251"/>
      <c r="E376" s="252"/>
      <c r="F376" s="253"/>
      <c r="G376" s="253"/>
      <c r="H376" s="25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250"/>
      <c r="B377" s="251"/>
      <c r="C377" s="251"/>
      <c r="D377" s="251"/>
      <c r="E377" s="252"/>
      <c r="F377" s="253"/>
      <c r="G377" s="253"/>
      <c r="H377" s="25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250"/>
      <c r="B378" s="251"/>
      <c r="C378" s="251"/>
      <c r="D378" s="251"/>
      <c r="E378" s="252"/>
      <c r="F378" s="253"/>
      <c r="G378" s="253"/>
      <c r="H378" s="25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250"/>
      <c r="B379" s="251"/>
      <c r="C379" s="251"/>
      <c r="D379" s="251"/>
      <c r="E379" s="252"/>
      <c r="F379" s="253"/>
      <c r="G379" s="253"/>
      <c r="H379" s="25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250"/>
      <c r="B380" s="251"/>
      <c r="C380" s="251"/>
      <c r="D380" s="251"/>
      <c r="E380" s="252"/>
      <c r="F380" s="253"/>
      <c r="G380" s="253"/>
      <c r="H380" s="25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250"/>
      <c r="B381" s="251"/>
      <c r="C381" s="251"/>
      <c r="D381" s="251"/>
      <c r="E381" s="252"/>
      <c r="F381" s="253"/>
      <c r="G381" s="253"/>
      <c r="H381" s="25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250"/>
      <c r="B382" s="251"/>
      <c r="C382" s="251"/>
      <c r="D382" s="251"/>
      <c r="E382" s="252"/>
      <c r="F382" s="253"/>
      <c r="G382" s="253"/>
      <c r="H382" s="25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250"/>
      <c r="B383" s="251"/>
      <c r="C383" s="251"/>
      <c r="D383" s="251"/>
      <c r="E383" s="252"/>
      <c r="F383" s="253"/>
      <c r="G383" s="253"/>
      <c r="H383" s="25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250"/>
      <c r="B384" s="251"/>
      <c r="C384" s="251"/>
      <c r="D384" s="251"/>
      <c r="E384" s="252"/>
      <c r="F384" s="253"/>
      <c r="G384" s="253"/>
      <c r="H384" s="25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250"/>
      <c r="B385" s="251"/>
      <c r="C385" s="251"/>
      <c r="D385" s="251"/>
      <c r="E385" s="252"/>
      <c r="F385" s="253"/>
      <c r="G385" s="253"/>
      <c r="H385" s="25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250"/>
      <c r="B386" s="251"/>
      <c r="C386" s="251"/>
      <c r="D386" s="251"/>
      <c r="E386" s="252"/>
      <c r="F386" s="253"/>
      <c r="G386" s="253"/>
      <c r="H386" s="25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250"/>
      <c r="B387" s="251"/>
      <c r="C387" s="251"/>
      <c r="D387" s="251"/>
      <c r="E387" s="252"/>
      <c r="F387" s="253"/>
      <c r="G387" s="253"/>
      <c r="H387" s="25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250"/>
      <c r="B388" s="251"/>
      <c r="C388" s="251"/>
      <c r="D388" s="251"/>
      <c r="E388" s="252"/>
      <c r="F388" s="253"/>
      <c r="G388" s="253"/>
      <c r="H388" s="25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250"/>
      <c r="B389" s="251"/>
      <c r="C389" s="251"/>
      <c r="D389" s="251"/>
      <c r="E389" s="252"/>
      <c r="F389" s="253"/>
      <c r="G389" s="253"/>
      <c r="H389" s="25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250"/>
      <c r="B390" s="251"/>
      <c r="C390" s="251"/>
      <c r="D390" s="251"/>
      <c r="E390" s="252"/>
      <c r="F390" s="253"/>
      <c r="G390" s="253"/>
      <c r="H390" s="25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250"/>
      <c r="B391" s="251"/>
      <c r="C391" s="251"/>
      <c r="D391" s="251"/>
      <c r="E391" s="252"/>
      <c r="F391" s="253"/>
      <c r="G391" s="253"/>
      <c r="H391" s="25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250"/>
      <c r="B392" s="251"/>
      <c r="C392" s="251"/>
      <c r="D392" s="251"/>
      <c r="E392" s="252"/>
      <c r="F392" s="253"/>
      <c r="G392" s="253"/>
      <c r="H392" s="25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250"/>
      <c r="B393" s="251"/>
      <c r="C393" s="251"/>
      <c r="D393" s="251"/>
      <c r="E393" s="252"/>
      <c r="F393" s="253"/>
      <c r="G393" s="253"/>
      <c r="H393" s="25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250"/>
      <c r="B394" s="251"/>
      <c r="C394" s="251"/>
      <c r="D394" s="251"/>
      <c r="E394" s="252"/>
      <c r="F394" s="253"/>
      <c r="G394" s="253"/>
      <c r="H394" s="25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250"/>
      <c r="B395" s="251"/>
      <c r="C395" s="251"/>
      <c r="D395" s="251"/>
      <c r="E395" s="252"/>
      <c r="F395" s="253"/>
      <c r="G395" s="253"/>
      <c r="H395" s="25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250"/>
      <c r="B396" s="251"/>
      <c r="C396" s="251"/>
      <c r="D396" s="251"/>
      <c r="E396" s="252"/>
      <c r="F396" s="253"/>
      <c r="G396" s="253"/>
      <c r="H396" s="25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250"/>
      <c r="B397" s="251"/>
      <c r="C397" s="251"/>
      <c r="D397" s="251"/>
      <c r="E397" s="252"/>
      <c r="F397" s="253"/>
      <c r="G397" s="253"/>
      <c r="H397" s="25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250"/>
      <c r="B398" s="251"/>
      <c r="C398" s="251"/>
      <c r="D398" s="251"/>
      <c r="E398" s="252"/>
      <c r="F398" s="253"/>
      <c r="G398" s="253"/>
      <c r="H398" s="25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250"/>
      <c r="B399" s="251"/>
      <c r="C399" s="251"/>
      <c r="D399" s="251"/>
      <c r="E399" s="252"/>
      <c r="F399" s="253"/>
      <c r="G399" s="253"/>
      <c r="H399" s="25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250"/>
      <c r="B400" s="251"/>
      <c r="C400" s="251"/>
      <c r="D400" s="251"/>
      <c r="E400" s="252"/>
      <c r="F400" s="253"/>
      <c r="G400" s="253"/>
      <c r="H400" s="25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250"/>
      <c r="B401" s="251"/>
      <c r="C401" s="251"/>
      <c r="D401" s="251"/>
      <c r="E401" s="252"/>
      <c r="F401" s="253"/>
      <c r="G401" s="253"/>
      <c r="H401" s="25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250"/>
      <c r="B402" s="251"/>
      <c r="C402" s="251"/>
      <c r="D402" s="251"/>
      <c r="E402" s="252"/>
      <c r="F402" s="253"/>
      <c r="G402" s="253"/>
      <c r="H402" s="25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250"/>
      <c r="B403" s="251"/>
      <c r="C403" s="251"/>
      <c r="D403" s="251"/>
      <c r="E403" s="252"/>
      <c r="F403" s="253"/>
      <c r="G403" s="253"/>
      <c r="H403" s="25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250"/>
      <c r="B404" s="251"/>
      <c r="C404" s="251"/>
      <c r="D404" s="251"/>
      <c r="E404" s="252"/>
      <c r="F404" s="253"/>
      <c r="G404" s="253"/>
      <c r="H404" s="25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250"/>
      <c r="B405" s="251"/>
      <c r="C405" s="251"/>
      <c r="D405" s="251"/>
      <c r="E405" s="252"/>
      <c r="F405" s="253"/>
      <c r="G405" s="253"/>
      <c r="H405" s="25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250"/>
      <c r="B406" s="251"/>
      <c r="C406" s="251"/>
      <c r="D406" s="251"/>
      <c r="E406" s="252"/>
      <c r="F406" s="253"/>
      <c r="G406" s="253"/>
      <c r="H406" s="25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250"/>
      <c r="B407" s="251"/>
      <c r="C407" s="251"/>
      <c r="D407" s="251"/>
      <c r="E407" s="252"/>
      <c r="F407" s="253"/>
      <c r="G407" s="253"/>
      <c r="H407" s="25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250"/>
      <c r="B408" s="251"/>
      <c r="C408" s="251"/>
      <c r="D408" s="251"/>
      <c r="E408" s="252"/>
      <c r="F408" s="253"/>
      <c r="G408" s="253"/>
      <c r="H408" s="25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250"/>
      <c r="B409" s="251"/>
      <c r="C409" s="251"/>
      <c r="D409" s="251"/>
      <c r="E409" s="252"/>
      <c r="F409" s="253"/>
      <c r="G409" s="253"/>
      <c r="H409" s="25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250"/>
      <c r="B410" s="251"/>
      <c r="C410" s="251"/>
      <c r="D410" s="251"/>
      <c r="E410" s="252"/>
      <c r="F410" s="253"/>
      <c r="G410" s="253"/>
      <c r="H410" s="25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250"/>
      <c r="B411" s="251"/>
      <c r="C411" s="251"/>
      <c r="D411" s="251"/>
      <c r="E411" s="252"/>
      <c r="F411" s="253"/>
      <c r="G411" s="253"/>
      <c r="H411" s="25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250"/>
      <c r="B412" s="251"/>
      <c r="C412" s="251"/>
      <c r="D412" s="251"/>
      <c r="E412" s="252"/>
      <c r="F412" s="253"/>
      <c r="G412" s="253"/>
      <c r="H412" s="25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250"/>
      <c r="B413" s="251"/>
      <c r="C413" s="251"/>
      <c r="D413" s="251"/>
      <c r="E413" s="252"/>
      <c r="F413" s="253"/>
      <c r="G413" s="253"/>
      <c r="H413" s="25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250"/>
      <c r="B414" s="251"/>
      <c r="C414" s="251"/>
      <c r="D414" s="251"/>
      <c r="E414" s="252"/>
      <c r="F414" s="253"/>
      <c r="G414" s="253"/>
      <c r="H414" s="25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250"/>
      <c r="B415" s="251"/>
      <c r="C415" s="251"/>
      <c r="D415" s="251"/>
      <c r="E415" s="252"/>
      <c r="F415" s="253"/>
      <c r="G415" s="253"/>
      <c r="H415" s="25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250"/>
      <c r="B416" s="251"/>
      <c r="C416" s="251"/>
      <c r="D416" s="251"/>
      <c r="E416" s="252"/>
      <c r="F416" s="253"/>
      <c r="G416" s="253"/>
      <c r="H416" s="25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250"/>
      <c r="B417" s="251"/>
      <c r="C417" s="251"/>
      <c r="D417" s="251"/>
      <c r="E417" s="252"/>
      <c r="F417" s="253"/>
      <c r="G417" s="253"/>
      <c r="H417" s="25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250"/>
      <c r="B418" s="251"/>
      <c r="C418" s="251"/>
      <c r="D418" s="251"/>
      <c r="E418" s="252"/>
      <c r="F418" s="253"/>
      <c r="G418" s="253"/>
      <c r="H418" s="25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250"/>
      <c r="B419" s="251"/>
      <c r="C419" s="251"/>
      <c r="D419" s="251"/>
      <c r="E419" s="252"/>
      <c r="F419" s="253"/>
      <c r="G419" s="253"/>
      <c r="H419" s="25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250"/>
      <c r="B420" s="251"/>
      <c r="C420" s="251"/>
      <c r="D420" s="251"/>
      <c r="E420" s="252"/>
      <c r="F420" s="253"/>
      <c r="G420" s="253"/>
      <c r="H420" s="25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250"/>
      <c r="B421" s="251"/>
      <c r="C421" s="251"/>
      <c r="D421" s="251"/>
      <c r="E421" s="252"/>
      <c r="F421" s="253"/>
      <c r="G421" s="253"/>
      <c r="H421" s="25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250"/>
      <c r="B422" s="251"/>
      <c r="C422" s="251"/>
      <c r="D422" s="251"/>
      <c r="E422" s="252"/>
      <c r="F422" s="253"/>
      <c r="G422" s="253"/>
      <c r="H422" s="25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250"/>
      <c r="B423" s="251"/>
      <c r="C423" s="251"/>
      <c r="D423" s="251"/>
      <c r="E423" s="252"/>
      <c r="F423" s="253"/>
      <c r="G423" s="253"/>
      <c r="H423" s="25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250"/>
      <c r="B424" s="251"/>
      <c r="C424" s="251"/>
      <c r="D424" s="251"/>
      <c r="E424" s="252"/>
      <c r="F424" s="253"/>
      <c r="G424" s="253"/>
      <c r="H424" s="25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250"/>
      <c r="B425" s="251"/>
      <c r="C425" s="251"/>
      <c r="D425" s="251"/>
      <c r="E425" s="252"/>
      <c r="F425" s="253"/>
      <c r="G425" s="253"/>
      <c r="H425" s="25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250"/>
      <c r="B426" s="251"/>
      <c r="C426" s="251"/>
      <c r="D426" s="251"/>
      <c r="E426" s="252"/>
      <c r="F426" s="253"/>
      <c r="G426" s="253"/>
      <c r="H426" s="25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250"/>
      <c r="B427" s="251"/>
      <c r="C427" s="251"/>
      <c r="D427" s="251"/>
      <c r="E427" s="252"/>
      <c r="F427" s="253"/>
      <c r="G427" s="253"/>
      <c r="H427" s="25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250"/>
      <c r="B428" s="251"/>
      <c r="C428" s="251"/>
      <c r="D428" s="251"/>
      <c r="E428" s="252"/>
      <c r="F428" s="253"/>
      <c r="G428" s="253"/>
      <c r="H428" s="25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250"/>
      <c r="B429" s="251"/>
      <c r="C429" s="251"/>
      <c r="D429" s="251"/>
      <c r="E429" s="252"/>
      <c r="F429" s="253"/>
      <c r="G429" s="253"/>
      <c r="H429" s="25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250"/>
      <c r="B430" s="251"/>
      <c r="C430" s="251"/>
      <c r="D430" s="251"/>
      <c r="E430" s="252"/>
      <c r="F430" s="253"/>
      <c r="G430" s="253"/>
      <c r="H430" s="25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250"/>
      <c r="B431" s="251"/>
      <c r="C431" s="251"/>
      <c r="D431" s="251"/>
      <c r="E431" s="252"/>
      <c r="F431" s="253"/>
      <c r="G431" s="253"/>
      <c r="H431" s="25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250"/>
      <c r="B432" s="251"/>
      <c r="C432" s="251"/>
      <c r="D432" s="251"/>
      <c r="E432" s="252"/>
      <c r="F432" s="253"/>
      <c r="G432" s="253"/>
      <c r="H432" s="25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250"/>
      <c r="B433" s="251"/>
      <c r="C433" s="251"/>
      <c r="D433" s="251"/>
      <c r="E433" s="252"/>
      <c r="F433" s="253"/>
      <c r="G433" s="253"/>
      <c r="H433" s="25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250"/>
      <c r="B434" s="251"/>
      <c r="C434" s="251"/>
      <c r="D434" s="251"/>
      <c r="E434" s="252"/>
      <c r="F434" s="253"/>
      <c r="G434" s="253"/>
      <c r="H434" s="25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250"/>
      <c r="B435" s="251"/>
      <c r="C435" s="251"/>
      <c r="D435" s="251"/>
      <c r="E435" s="252"/>
      <c r="F435" s="253"/>
      <c r="G435" s="253"/>
      <c r="H435" s="25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250"/>
      <c r="B436" s="251"/>
      <c r="C436" s="251"/>
      <c r="D436" s="251"/>
      <c r="E436" s="252"/>
      <c r="F436" s="253"/>
      <c r="G436" s="253"/>
      <c r="H436" s="25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250"/>
      <c r="B437" s="251"/>
      <c r="C437" s="251"/>
      <c r="D437" s="251"/>
      <c r="E437" s="252"/>
      <c r="F437" s="253"/>
      <c r="G437" s="253"/>
      <c r="H437" s="25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250"/>
      <c r="B438" s="251"/>
      <c r="C438" s="251"/>
      <c r="D438" s="251"/>
      <c r="E438" s="252"/>
      <c r="F438" s="253"/>
      <c r="G438" s="253"/>
      <c r="H438" s="25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250"/>
      <c r="B439" s="251"/>
      <c r="C439" s="251"/>
      <c r="D439" s="251"/>
      <c r="E439" s="252"/>
      <c r="F439" s="253"/>
      <c r="G439" s="253"/>
      <c r="H439" s="25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250"/>
      <c r="B440" s="251"/>
      <c r="C440" s="251"/>
      <c r="D440" s="251"/>
      <c r="E440" s="252"/>
      <c r="F440" s="253"/>
      <c r="G440" s="253"/>
      <c r="H440" s="25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250"/>
      <c r="B441" s="251"/>
      <c r="C441" s="251"/>
      <c r="D441" s="251"/>
      <c r="E441" s="252"/>
      <c r="F441" s="253"/>
      <c r="G441" s="253"/>
      <c r="H441" s="25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250"/>
      <c r="B442" s="251"/>
      <c r="C442" s="251"/>
      <c r="D442" s="251"/>
      <c r="E442" s="252"/>
      <c r="F442" s="253"/>
      <c r="G442" s="253"/>
      <c r="H442" s="25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250"/>
      <c r="B443" s="251"/>
      <c r="C443" s="251"/>
      <c r="D443" s="251"/>
      <c r="E443" s="252"/>
      <c r="F443" s="253"/>
      <c r="G443" s="253"/>
      <c r="H443" s="25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250"/>
      <c r="B444" s="251"/>
      <c r="C444" s="251"/>
      <c r="D444" s="251"/>
      <c r="E444" s="252"/>
      <c r="F444" s="253"/>
      <c r="G444" s="253"/>
      <c r="H444" s="25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250"/>
      <c r="B445" s="251"/>
      <c r="C445" s="251"/>
      <c r="D445" s="251"/>
      <c r="E445" s="252"/>
      <c r="F445" s="253"/>
      <c r="G445" s="253"/>
      <c r="H445" s="25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250"/>
      <c r="B446" s="251"/>
      <c r="C446" s="251"/>
      <c r="D446" s="251"/>
      <c r="E446" s="252"/>
      <c r="F446" s="253"/>
      <c r="G446" s="253"/>
      <c r="H446" s="25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250"/>
      <c r="B447" s="251"/>
      <c r="C447" s="251"/>
      <c r="D447" s="251"/>
      <c r="E447" s="252"/>
      <c r="F447" s="253"/>
      <c r="G447" s="253"/>
      <c r="H447" s="25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250"/>
      <c r="B448" s="251"/>
      <c r="C448" s="251"/>
      <c r="D448" s="251"/>
      <c r="E448" s="252"/>
      <c r="F448" s="253"/>
      <c r="G448" s="253"/>
      <c r="H448" s="25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250"/>
      <c r="B449" s="251"/>
      <c r="C449" s="251"/>
      <c r="D449" s="251"/>
      <c r="E449" s="252"/>
      <c r="F449" s="253"/>
      <c r="G449" s="253"/>
      <c r="H449" s="25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250"/>
      <c r="B450" s="251"/>
      <c r="C450" s="251"/>
      <c r="D450" s="251"/>
      <c r="E450" s="252"/>
      <c r="F450" s="253"/>
      <c r="G450" s="253"/>
      <c r="H450" s="25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250"/>
      <c r="B451" s="251"/>
      <c r="C451" s="251"/>
      <c r="D451" s="251"/>
      <c r="E451" s="252"/>
      <c r="F451" s="253"/>
      <c r="G451" s="253"/>
      <c r="H451" s="25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250"/>
      <c r="B452" s="251"/>
      <c r="C452" s="251"/>
      <c r="D452" s="251"/>
      <c r="E452" s="252"/>
      <c r="F452" s="253"/>
      <c r="G452" s="253"/>
      <c r="H452" s="25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250"/>
      <c r="B453" s="251"/>
      <c r="C453" s="251"/>
      <c r="D453" s="251"/>
      <c r="E453" s="252"/>
      <c r="F453" s="253"/>
      <c r="G453" s="253"/>
      <c r="H453" s="25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250"/>
      <c r="B454" s="251"/>
      <c r="C454" s="251"/>
      <c r="D454" s="251"/>
      <c r="E454" s="252"/>
      <c r="F454" s="253"/>
      <c r="G454" s="253"/>
      <c r="H454" s="25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250"/>
      <c r="B455" s="251"/>
      <c r="C455" s="251"/>
      <c r="D455" s="251"/>
      <c r="E455" s="252"/>
      <c r="F455" s="253"/>
      <c r="G455" s="253"/>
      <c r="H455" s="25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250"/>
      <c r="B456" s="251"/>
      <c r="C456" s="251"/>
      <c r="D456" s="251"/>
      <c r="E456" s="252"/>
      <c r="F456" s="253"/>
      <c r="G456" s="253"/>
      <c r="H456" s="25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250"/>
      <c r="B457" s="251"/>
      <c r="C457" s="251"/>
      <c r="D457" s="251"/>
      <c r="E457" s="252"/>
      <c r="F457" s="253"/>
      <c r="G457" s="253"/>
      <c r="H457" s="25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250"/>
      <c r="B458" s="251"/>
      <c r="C458" s="251"/>
      <c r="D458" s="251"/>
      <c r="E458" s="252"/>
      <c r="F458" s="253"/>
      <c r="G458" s="253"/>
      <c r="H458" s="25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250"/>
      <c r="B459" s="251"/>
      <c r="C459" s="251"/>
      <c r="D459" s="251"/>
      <c r="E459" s="252"/>
      <c r="F459" s="253"/>
      <c r="G459" s="253"/>
      <c r="H459" s="25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250"/>
      <c r="B460" s="251"/>
      <c r="C460" s="251"/>
      <c r="D460" s="251"/>
      <c r="E460" s="252"/>
      <c r="F460" s="253"/>
      <c r="G460" s="253"/>
      <c r="H460" s="25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250"/>
      <c r="B461" s="251"/>
      <c r="C461" s="251"/>
      <c r="D461" s="251"/>
      <c r="E461" s="252"/>
      <c r="F461" s="253"/>
      <c r="G461" s="253"/>
      <c r="H461" s="25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250"/>
      <c r="B462" s="251"/>
      <c r="C462" s="251"/>
      <c r="D462" s="251"/>
      <c r="E462" s="252"/>
      <c r="F462" s="253"/>
      <c r="G462" s="253"/>
      <c r="H462" s="25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250"/>
      <c r="B463" s="251"/>
      <c r="C463" s="251"/>
      <c r="D463" s="251"/>
      <c r="E463" s="252"/>
      <c r="F463" s="253"/>
      <c r="G463" s="253"/>
      <c r="H463" s="25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250"/>
      <c r="B464" s="251"/>
      <c r="C464" s="251"/>
      <c r="D464" s="251"/>
      <c r="E464" s="252"/>
      <c r="F464" s="253"/>
      <c r="G464" s="253"/>
      <c r="H464" s="25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250"/>
      <c r="B465" s="251"/>
      <c r="C465" s="251"/>
      <c r="D465" s="251"/>
      <c r="E465" s="252"/>
      <c r="F465" s="253"/>
      <c r="G465" s="253"/>
      <c r="H465" s="25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250"/>
      <c r="B466" s="251"/>
      <c r="C466" s="251"/>
      <c r="D466" s="251"/>
      <c r="E466" s="252"/>
      <c r="F466" s="253"/>
      <c r="G466" s="253"/>
      <c r="H466" s="25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250"/>
      <c r="B467" s="251"/>
      <c r="C467" s="251"/>
      <c r="D467" s="251"/>
      <c r="E467" s="252"/>
      <c r="F467" s="253"/>
      <c r="G467" s="253"/>
      <c r="H467" s="25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250"/>
      <c r="B468" s="251"/>
      <c r="C468" s="251"/>
      <c r="D468" s="251"/>
      <c r="E468" s="252"/>
      <c r="F468" s="253"/>
      <c r="G468" s="253"/>
      <c r="H468" s="25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250"/>
      <c r="B469" s="251"/>
      <c r="C469" s="251"/>
      <c r="D469" s="251"/>
      <c r="E469" s="252"/>
      <c r="F469" s="253"/>
      <c r="G469" s="253"/>
      <c r="H469" s="25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250"/>
      <c r="B470" s="251"/>
      <c r="C470" s="251"/>
      <c r="D470" s="251"/>
      <c r="E470" s="252"/>
      <c r="F470" s="253"/>
      <c r="G470" s="253"/>
      <c r="H470" s="25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250"/>
      <c r="B471" s="251"/>
      <c r="C471" s="251"/>
      <c r="D471" s="251"/>
      <c r="E471" s="252"/>
      <c r="F471" s="253"/>
      <c r="G471" s="253"/>
      <c r="H471" s="25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250"/>
      <c r="B472" s="251"/>
      <c r="C472" s="251"/>
      <c r="D472" s="251"/>
      <c r="E472" s="252"/>
      <c r="F472" s="253"/>
      <c r="G472" s="253"/>
      <c r="H472" s="25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250"/>
      <c r="B473" s="251"/>
      <c r="C473" s="251"/>
      <c r="D473" s="251"/>
      <c r="E473" s="252"/>
      <c r="F473" s="253"/>
      <c r="G473" s="253"/>
      <c r="H473" s="25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250"/>
      <c r="B474" s="251"/>
      <c r="C474" s="251"/>
      <c r="D474" s="251"/>
      <c r="E474" s="252"/>
      <c r="F474" s="253"/>
      <c r="G474" s="253"/>
      <c r="H474" s="25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250"/>
      <c r="B475" s="251"/>
      <c r="C475" s="251"/>
      <c r="D475" s="251"/>
      <c r="E475" s="252"/>
      <c r="F475" s="253"/>
      <c r="G475" s="253"/>
      <c r="H475" s="25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250"/>
      <c r="B476" s="251"/>
      <c r="C476" s="251"/>
      <c r="D476" s="251"/>
      <c r="E476" s="252"/>
      <c r="F476" s="253"/>
      <c r="G476" s="253"/>
      <c r="H476" s="25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250"/>
      <c r="B477" s="251"/>
      <c r="C477" s="251"/>
      <c r="D477" s="251"/>
      <c r="E477" s="252"/>
      <c r="F477" s="253"/>
      <c r="G477" s="253"/>
      <c r="H477" s="25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250"/>
      <c r="B478" s="251"/>
      <c r="C478" s="251"/>
      <c r="D478" s="251"/>
      <c r="E478" s="252"/>
      <c r="F478" s="253"/>
      <c r="G478" s="253"/>
      <c r="H478" s="25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250"/>
      <c r="B479" s="251"/>
      <c r="C479" s="251"/>
      <c r="D479" s="251"/>
      <c r="E479" s="252"/>
      <c r="F479" s="253"/>
      <c r="G479" s="253"/>
      <c r="H479" s="25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250"/>
      <c r="B480" s="251"/>
      <c r="C480" s="251"/>
      <c r="D480" s="251"/>
      <c r="E480" s="252"/>
      <c r="F480" s="253"/>
      <c r="G480" s="253"/>
      <c r="H480" s="25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250"/>
      <c r="B481" s="251"/>
      <c r="C481" s="251"/>
      <c r="D481" s="251"/>
      <c r="E481" s="252"/>
      <c r="F481" s="253"/>
      <c r="G481" s="253"/>
      <c r="H481" s="25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250"/>
      <c r="B482" s="251"/>
      <c r="C482" s="251"/>
      <c r="D482" s="251"/>
      <c r="E482" s="252"/>
      <c r="F482" s="253"/>
      <c r="G482" s="253"/>
      <c r="H482" s="25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250"/>
      <c r="B483" s="251"/>
      <c r="C483" s="251"/>
      <c r="D483" s="251"/>
      <c r="E483" s="252"/>
      <c r="F483" s="253"/>
      <c r="G483" s="253"/>
      <c r="H483" s="25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250"/>
      <c r="B484" s="251"/>
      <c r="C484" s="251"/>
      <c r="D484" s="251"/>
      <c r="E484" s="252"/>
      <c r="F484" s="253"/>
      <c r="G484" s="253"/>
      <c r="H484" s="25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250"/>
      <c r="B485" s="251"/>
      <c r="C485" s="251"/>
      <c r="D485" s="251"/>
      <c r="E485" s="252"/>
      <c r="F485" s="253"/>
      <c r="G485" s="253"/>
      <c r="H485" s="25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250"/>
      <c r="B486" s="251"/>
      <c r="C486" s="251"/>
      <c r="D486" s="251"/>
      <c r="E486" s="252"/>
      <c r="F486" s="253"/>
      <c r="G486" s="253"/>
      <c r="H486" s="25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250"/>
      <c r="B487" s="251"/>
      <c r="C487" s="251"/>
      <c r="D487" s="251"/>
      <c r="E487" s="252"/>
      <c r="F487" s="253"/>
      <c r="G487" s="253"/>
      <c r="H487" s="25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250"/>
      <c r="B488" s="251"/>
      <c r="C488" s="251"/>
      <c r="D488" s="251"/>
      <c r="E488" s="252"/>
      <c r="F488" s="253"/>
      <c r="G488" s="253"/>
      <c r="H488" s="25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250"/>
      <c r="B489" s="251"/>
      <c r="C489" s="251"/>
      <c r="D489" s="251"/>
      <c r="E489" s="252"/>
      <c r="F489" s="253"/>
      <c r="G489" s="253"/>
      <c r="H489" s="25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250"/>
      <c r="B490" s="251"/>
      <c r="C490" s="251"/>
      <c r="D490" s="251"/>
      <c r="E490" s="252"/>
      <c r="F490" s="253"/>
      <c r="G490" s="253"/>
      <c r="H490" s="25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250"/>
      <c r="B491" s="251"/>
      <c r="C491" s="251"/>
      <c r="D491" s="251"/>
      <c r="E491" s="252"/>
      <c r="F491" s="253"/>
      <c r="G491" s="253"/>
      <c r="H491" s="25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250"/>
      <c r="B492" s="251"/>
      <c r="C492" s="251"/>
      <c r="D492" s="251"/>
      <c r="E492" s="252"/>
      <c r="F492" s="253"/>
      <c r="G492" s="253"/>
      <c r="H492" s="25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250"/>
      <c r="B493" s="251"/>
      <c r="C493" s="251"/>
      <c r="D493" s="251"/>
      <c r="E493" s="252"/>
      <c r="F493" s="253"/>
      <c r="G493" s="253"/>
      <c r="H493" s="25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250"/>
      <c r="B494" s="251"/>
      <c r="C494" s="251"/>
      <c r="D494" s="251"/>
      <c r="E494" s="252"/>
      <c r="F494" s="253"/>
      <c r="G494" s="253"/>
      <c r="H494" s="25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250"/>
      <c r="B495" s="251"/>
      <c r="C495" s="251"/>
      <c r="D495" s="251"/>
      <c r="E495" s="252"/>
      <c r="F495" s="253"/>
      <c r="G495" s="253"/>
      <c r="H495" s="25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250"/>
      <c r="B496" s="251"/>
      <c r="C496" s="251"/>
      <c r="D496" s="251"/>
      <c r="E496" s="252"/>
      <c r="F496" s="253"/>
      <c r="G496" s="253"/>
      <c r="H496" s="25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250"/>
      <c r="B497" s="251"/>
      <c r="C497" s="251"/>
      <c r="D497" s="251"/>
      <c r="E497" s="252"/>
      <c r="F497" s="253"/>
      <c r="G497" s="253"/>
      <c r="H497" s="25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250"/>
      <c r="B498" s="251"/>
      <c r="C498" s="251"/>
      <c r="D498" s="251"/>
      <c r="E498" s="252"/>
      <c r="F498" s="253"/>
      <c r="G498" s="253"/>
      <c r="H498" s="25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250"/>
      <c r="B499" s="251"/>
      <c r="C499" s="251"/>
      <c r="D499" s="251"/>
      <c r="E499" s="252"/>
      <c r="F499" s="253"/>
      <c r="G499" s="253"/>
      <c r="H499" s="25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250"/>
      <c r="B500" s="251"/>
      <c r="C500" s="251"/>
      <c r="D500" s="251"/>
      <c r="E500" s="252"/>
      <c r="F500" s="253"/>
      <c r="G500" s="253"/>
      <c r="H500" s="25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250"/>
      <c r="B501" s="251"/>
      <c r="C501" s="251"/>
      <c r="D501" s="251"/>
      <c r="E501" s="252"/>
      <c r="F501" s="253"/>
      <c r="G501" s="253"/>
      <c r="H501" s="25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250"/>
      <c r="B502" s="251"/>
      <c r="C502" s="251"/>
      <c r="D502" s="251"/>
      <c r="E502" s="252"/>
      <c r="F502" s="253"/>
      <c r="G502" s="253"/>
      <c r="H502" s="25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250"/>
      <c r="B503" s="251"/>
      <c r="C503" s="251"/>
      <c r="D503" s="251"/>
      <c r="E503" s="252"/>
      <c r="F503" s="253"/>
      <c r="G503" s="253"/>
      <c r="H503" s="25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250"/>
      <c r="B504" s="251"/>
      <c r="C504" s="251"/>
      <c r="D504" s="251"/>
      <c r="E504" s="252"/>
      <c r="F504" s="253"/>
      <c r="G504" s="253"/>
      <c r="H504" s="25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250"/>
      <c r="B505" s="251"/>
      <c r="C505" s="251"/>
      <c r="D505" s="251"/>
      <c r="E505" s="252"/>
      <c r="F505" s="253"/>
      <c r="G505" s="253"/>
      <c r="H505" s="25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250"/>
      <c r="B506" s="251"/>
      <c r="C506" s="251"/>
      <c r="D506" s="251"/>
      <c r="E506" s="252"/>
      <c r="F506" s="253"/>
      <c r="G506" s="253"/>
      <c r="H506" s="25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250"/>
      <c r="B507" s="251"/>
      <c r="C507" s="251"/>
      <c r="D507" s="251"/>
      <c r="E507" s="252"/>
      <c r="F507" s="253"/>
      <c r="G507" s="253"/>
      <c r="H507" s="25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250"/>
      <c r="B508" s="251"/>
      <c r="C508" s="251"/>
      <c r="D508" s="251"/>
      <c r="E508" s="252"/>
      <c r="F508" s="253"/>
      <c r="G508" s="253"/>
      <c r="H508" s="25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250"/>
      <c r="B509" s="251"/>
      <c r="C509" s="251"/>
      <c r="D509" s="251"/>
      <c r="E509" s="252"/>
      <c r="F509" s="253"/>
      <c r="G509" s="253"/>
      <c r="H509" s="25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250"/>
      <c r="B510" s="251"/>
      <c r="C510" s="251"/>
      <c r="D510" s="251"/>
      <c r="E510" s="252"/>
      <c r="F510" s="253"/>
      <c r="G510" s="253"/>
      <c r="H510" s="25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250"/>
      <c r="B511" s="251"/>
      <c r="C511" s="251"/>
      <c r="D511" s="251"/>
      <c r="E511" s="252"/>
      <c r="F511" s="253"/>
      <c r="G511" s="253"/>
      <c r="H511" s="25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250"/>
      <c r="B512" s="251"/>
      <c r="C512" s="251"/>
      <c r="D512" s="251"/>
      <c r="E512" s="252"/>
      <c r="F512" s="253"/>
      <c r="G512" s="253"/>
      <c r="H512" s="25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250"/>
      <c r="B513" s="251"/>
      <c r="C513" s="251"/>
      <c r="D513" s="251"/>
      <c r="E513" s="252"/>
      <c r="F513" s="253"/>
      <c r="G513" s="253"/>
      <c r="H513" s="25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250"/>
      <c r="B514" s="251"/>
      <c r="C514" s="251"/>
      <c r="D514" s="251"/>
      <c r="E514" s="252"/>
      <c r="F514" s="253"/>
      <c r="G514" s="253"/>
      <c r="H514" s="25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250"/>
      <c r="B515" s="251"/>
      <c r="C515" s="251"/>
      <c r="D515" s="251"/>
      <c r="E515" s="252"/>
      <c r="F515" s="253"/>
      <c r="G515" s="253"/>
      <c r="H515" s="25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250"/>
      <c r="B516" s="251"/>
      <c r="C516" s="251"/>
      <c r="D516" s="251"/>
      <c r="E516" s="252"/>
      <c r="F516" s="253"/>
      <c r="G516" s="253"/>
      <c r="H516" s="25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250"/>
      <c r="B517" s="251"/>
      <c r="C517" s="251"/>
      <c r="D517" s="251"/>
      <c r="E517" s="252"/>
      <c r="F517" s="253"/>
      <c r="G517" s="253"/>
      <c r="H517" s="25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250"/>
      <c r="B518" s="251"/>
      <c r="C518" s="251"/>
      <c r="D518" s="251"/>
      <c r="E518" s="252"/>
      <c r="F518" s="253"/>
      <c r="G518" s="253"/>
      <c r="H518" s="25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250"/>
      <c r="B519" s="251"/>
      <c r="C519" s="251"/>
      <c r="D519" s="251"/>
      <c r="E519" s="252"/>
      <c r="F519" s="253"/>
      <c r="G519" s="253"/>
      <c r="H519" s="25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250"/>
      <c r="B520" s="251"/>
      <c r="C520" s="251"/>
      <c r="D520" s="251"/>
      <c r="E520" s="252"/>
      <c r="F520" s="253"/>
      <c r="G520" s="253"/>
      <c r="H520" s="25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250"/>
      <c r="B521" s="251"/>
      <c r="C521" s="251"/>
      <c r="D521" s="251"/>
      <c r="E521" s="252"/>
      <c r="F521" s="253"/>
      <c r="G521" s="253"/>
      <c r="H521" s="25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250"/>
      <c r="B522" s="251"/>
      <c r="C522" s="251"/>
      <c r="D522" s="251"/>
      <c r="E522" s="252"/>
      <c r="F522" s="253"/>
      <c r="G522" s="253"/>
      <c r="H522" s="25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250"/>
      <c r="B523" s="251"/>
      <c r="C523" s="251"/>
      <c r="D523" s="251"/>
      <c r="E523" s="252"/>
      <c r="F523" s="253"/>
      <c r="G523" s="253"/>
      <c r="H523" s="25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250"/>
      <c r="B524" s="251"/>
      <c r="C524" s="251"/>
      <c r="D524" s="251"/>
      <c r="E524" s="252"/>
      <c r="F524" s="253"/>
      <c r="G524" s="253"/>
      <c r="H524" s="25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250"/>
      <c r="B525" s="251"/>
      <c r="C525" s="251"/>
      <c r="D525" s="251"/>
      <c r="E525" s="252"/>
      <c r="F525" s="253"/>
      <c r="G525" s="253"/>
      <c r="H525" s="25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250"/>
      <c r="B526" s="251"/>
      <c r="C526" s="251"/>
      <c r="D526" s="251"/>
      <c r="E526" s="252"/>
      <c r="F526" s="253"/>
      <c r="G526" s="253"/>
      <c r="H526" s="25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250"/>
      <c r="B527" s="251"/>
      <c r="C527" s="251"/>
      <c r="D527" s="251"/>
      <c r="E527" s="252"/>
      <c r="F527" s="253"/>
      <c r="G527" s="253"/>
      <c r="H527" s="25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250"/>
      <c r="B528" s="251"/>
      <c r="C528" s="251"/>
      <c r="D528" s="251"/>
      <c r="E528" s="252"/>
      <c r="F528" s="253"/>
      <c r="G528" s="253"/>
      <c r="H528" s="25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250"/>
      <c r="B529" s="251"/>
      <c r="C529" s="251"/>
      <c r="D529" s="251"/>
      <c r="E529" s="252"/>
      <c r="F529" s="253"/>
      <c r="G529" s="253"/>
      <c r="H529" s="25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250"/>
      <c r="B530" s="251"/>
      <c r="C530" s="251"/>
      <c r="D530" s="251"/>
      <c r="E530" s="252"/>
      <c r="F530" s="253"/>
      <c r="G530" s="253"/>
      <c r="H530" s="25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250"/>
      <c r="B531" s="251"/>
      <c r="C531" s="251"/>
      <c r="D531" s="251"/>
      <c r="E531" s="252"/>
      <c r="F531" s="253"/>
      <c r="G531" s="253"/>
      <c r="H531" s="25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250"/>
      <c r="B532" s="251"/>
      <c r="C532" s="251"/>
      <c r="D532" s="251"/>
      <c r="E532" s="252"/>
      <c r="F532" s="253"/>
      <c r="G532" s="253"/>
      <c r="H532" s="25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250"/>
      <c r="B533" s="251"/>
      <c r="C533" s="251"/>
      <c r="D533" s="251"/>
      <c r="E533" s="252"/>
      <c r="F533" s="253"/>
      <c r="G533" s="253"/>
      <c r="H533" s="25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250"/>
      <c r="B534" s="251"/>
      <c r="C534" s="251"/>
      <c r="D534" s="251"/>
      <c r="E534" s="252"/>
      <c r="F534" s="253"/>
      <c r="G534" s="253"/>
      <c r="H534" s="25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250"/>
      <c r="B535" s="251"/>
      <c r="C535" s="251"/>
      <c r="D535" s="251"/>
      <c r="E535" s="252"/>
      <c r="F535" s="253"/>
      <c r="G535" s="253"/>
      <c r="H535" s="25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250"/>
      <c r="B536" s="251"/>
      <c r="C536" s="251"/>
      <c r="D536" s="251"/>
      <c r="E536" s="252"/>
      <c r="F536" s="253"/>
      <c r="G536" s="253"/>
      <c r="H536" s="25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250"/>
      <c r="B537" s="251"/>
      <c r="C537" s="251"/>
      <c r="D537" s="251"/>
      <c r="E537" s="252"/>
      <c r="F537" s="253"/>
      <c r="G537" s="253"/>
      <c r="H537" s="25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250"/>
      <c r="B538" s="251"/>
      <c r="C538" s="251"/>
      <c r="D538" s="251"/>
      <c r="E538" s="252"/>
      <c r="F538" s="253"/>
      <c r="G538" s="253"/>
      <c r="H538" s="25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250"/>
      <c r="B539" s="251"/>
      <c r="C539" s="251"/>
      <c r="D539" s="251"/>
      <c r="E539" s="252"/>
      <c r="F539" s="253"/>
      <c r="G539" s="253"/>
      <c r="H539" s="25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250"/>
      <c r="B540" s="251"/>
      <c r="C540" s="251"/>
      <c r="D540" s="251"/>
      <c r="E540" s="252"/>
      <c r="F540" s="253"/>
      <c r="G540" s="253"/>
      <c r="H540" s="25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250"/>
      <c r="B541" s="251"/>
      <c r="C541" s="251"/>
      <c r="D541" s="251"/>
      <c r="E541" s="252"/>
      <c r="F541" s="253"/>
      <c r="G541" s="253"/>
      <c r="H541" s="25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250"/>
      <c r="B542" s="251"/>
      <c r="C542" s="251"/>
      <c r="D542" s="251"/>
      <c r="E542" s="252"/>
      <c r="F542" s="253"/>
      <c r="G542" s="253"/>
      <c r="H542" s="25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250"/>
      <c r="B543" s="251"/>
      <c r="C543" s="251"/>
      <c r="D543" s="251"/>
      <c r="E543" s="252"/>
      <c r="F543" s="253"/>
      <c r="G543" s="253"/>
      <c r="H543" s="25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250"/>
      <c r="B544" s="251"/>
      <c r="C544" s="251"/>
      <c r="D544" s="251"/>
      <c r="E544" s="252"/>
      <c r="F544" s="253"/>
      <c r="G544" s="253"/>
      <c r="H544" s="25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250"/>
      <c r="B545" s="251"/>
      <c r="C545" s="251"/>
      <c r="D545" s="251"/>
      <c r="E545" s="252"/>
      <c r="F545" s="253"/>
      <c r="G545" s="253"/>
      <c r="H545" s="25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250"/>
      <c r="B546" s="251"/>
      <c r="C546" s="251"/>
      <c r="D546" s="251"/>
      <c r="E546" s="252"/>
      <c r="F546" s="253"/>
      <c r="G546" s="253"/>
      <c r="H546" s="25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250"/>
      <c r="B547" s="251"/>
      <c r="C547" s="251"/>
      <c r="D547" s="251"/>
      <c r="E547" s="252"/>
      <c r="F547" s="253"/>
      <c r="G547" s="253"/>
      <c r="H547" s="25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250"/>
      <c r="B548" s="251"/>
      <c r="C548" s="251"/>
      <c r="D548" s="251"/>
      <c r="E548" s="252"/>
      <c r="F548" s="253"/>
      <c r="G548" s="253"/>
      <c r="H548" s="25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250"/>
      <c r="B549" s="251"/>
      <c r="C549" s="251"/>
      <c r="D549" s="251"/>
      <c r="E549" s="252"/>
      <c r="F549" s="253"/>
      <c r="G549" s="253"/>
      <c r="H549" s="25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250"/>
      <c r="B550" s="251"/>
      <c r="C550" s="251"/>
      <c r="D550" s="251"/>
      <c r="E550" s="252"/>
      <c r="F550" s="253"/>
      <c r="G550" s="253"/>
      <c r="H550" s="25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250"/>
      <c r="B551" s="251"/>
      <c r="C551" s="251"/>
      <c r="D551" s="251"/>
      <c r="E551" s="252"/>
      <c r="F551" s="253"/>
      <c r="G551" s="253"/>
      <c r="H551" s="25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250"/>
      <c r="B552" s="251"/>
      <c r="C552" s="251"/>
      <c r="D552" s="251"/>
      <c r="E552" s="252"/>
      <c r="F552" s="253"/>
      <c r="G552" s="253"/>
      <c r="H552" s="25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250"/>
      <c r="B553" s="251"/>
      <c r="C553" s="251"/>
      <c r="D553" s="251"/>
      <c r="E553" s="252"/>
      <c r="F553" s="253"/>
      <c r="G553" s="253"/>
      <c r="H553" s="25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250"/>
      <c r="B554" s="251"/>
      <c r="C554" s="251"/>
      <c r="D554" s="251"/>
      <c r="E554" s="252"/>
      <c r="F554" s="253"/>
      <c r="G554" s="253"/>
      <c r="H554" s="25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250"/>
      <c r="B555" s="251"/>
      <c r="C555" s="251"/>
      <c r="D555" s="251"/>
      <c r="E555" s="252"/>
      <c r="F555" s="253"/>
      <c r="G555" s="253"/>
      <c r="H555" s="25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250"/>
      <c r="B556" s="251"/>
      <c r="C556" s="251"/>
      <c r="D556" s="251"/>
      <c r="E556" s="252"/>
      <c r="F556" s="253"/>
      <c r="G556" s="253"/>
      <c r="H556" s="25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250"/>
      <c r="B557" s="251"/>
      <c r="C557" s="251"/>
      <c r="D557" s="251"/>
      <c r="E557" s="252"/>
      <c r="F557" s="253"/>
      <c r="G557" s="253"/>
      <c r="H557" s="25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250"/>
      <c r="B558" s="251"/>
      <c r="C558" s="251"/>
      <c r="D558" s="251"/>
      <c r="E558" s="252"/>
      <c r="F558" s="253"/>
      <c r="G558" s="253"/>
      <c r="H558" s="25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250"/>
      <c r="B559" s="251"/>
      <c r="C559" s="251"/>
      <c r="D559" s="251"/>
      <c r="E559" s="252"/>
      <c r="F559" s="253"/>
      <c r="G559" s="253"/>
      <c r="H559" s="25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250"/>
      <c r="B560" s="251"/>
      <c r="C560" s="251"/>
      <c r="D560" s="251"/>
      <c r="E560" s="252"/>
      <c r="F560" s="253"/>
      <c r="G560" s="253"/>
      <c r="H560" s="25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250"/>
      <c r="B561" s="251"/>
      <c r="C561" s="251"/>
      <c r="D561" s="251"/>
      <c r="E561" s="252"/>
      <c r="F561" s="253"/>
      <c r="G561" s="253"/>
      <c r="H561" s="25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250"/>
      <c r="B562" s="251"/>
      <c r="C562" s="251"/>
      <c r="D562" s="251"/>
      <c r="E562" s="252"/>
      <c r="F562" s="253"/>
      <c r="G562" s="253"/>
      <c r="H562" s="25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250"/>
      <c r="B563" s="251"/>
      <c r="C563" s="251"/>
      <c r="D563" s="251"/>
      <c r="E563" s="252"/>
      <c r="F563" s="253"/>
      <c r="G563" s="253"/>
      <c r="H563" s="25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250"/>
      <c r="B564" s="251"/>
      <c r="C564" s="251"/>
      <c r="D564" s="251"/>
      <c r="E564" s="252"/>
      <c r="F564" s="253"/>
      <c r="G564" s="253"/>
      <c r="H564" s="25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250"/>
      <c r="B565" s="251"/>
      <c r="C565" s="251"/>
      <c r="D565" s="251"/>
      <c r="E565" s="252"/>
      <c r="F565" s="253"/>
      <c r="G565" s="253"/>
      <c r="H565" s="25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250"/>
      <c r="B566" s="251"/>
      <c r="C566" s="251"/>
      <c r="D566" s="251"/>
      <c r="E566" s="252"/>
      <c r="F566" s="253"/>
      <c r="G566" s="253"/>
      <c r="H566" s="25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250"/>
      <c r="B567" s="251"/>
      <c r="C567" s="251"/>
      <c r="D567" s="251"/>
      <c r="E567" s="252"/>
      <c r="F567" s="253"/>
      <c r="G567" s="253"/>
      <c r="H567" s="25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250"/>
      <c r="B568" s="251"/>
      <c r="C568" s="251"/>
      <c r="D568" s="251"/>
      <c r="E568" s="252"/>
      <c r="F568" s="253"/>
      <c r="G568" s="253"/>
      <c r="H568" s="25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250"/>
      <c r="B569" s="251"/>
      <c r="C569" s="251"/>
      <c r="D569" s="251"/>
      <c r="E569" s="252"/>
      <c r="F569" s="253"/>
      <c r="G569" s="253"/>
      <c r="H569" s="25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50"/>
      <c r="B570" s="251"/>
      <c r="C570" s="251"/>
      <c r="D570" s="251"/>
      <c r="E570" s="252"/>
      <c r="F570" s="253"/>
      <c r="G570" s="253"/>
      <c r="H570" s="25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50"/>
      <c r="B571" s="251"/>
      <c r="C571" s="251"/>
      <c r="D571" s="251"/>
      <c r="E571" s="252"/>
      <c r="F571" s="253"/>
      <c r="G571" s="253"/>
      <c r="H571" s="25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50"/>
      <c r="B572" s="251"/>
      <c r="C572" s="251"/>
      <c r="D572" s="251"/>
      <c r="E572" s="252"/>
      <c r="F572" s="253"/>
      <c r="G572" s="253"/>
      <c r="H572" s="25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50"/>
      <c r="B573" s="251"/>
      <c r="C573" s="251"/>
      <c r="D573" s="251"/>
      <c r="E573" s="252"/>
      <c r="F573" s="253"/>
      <c r="G573" s="253"/>
      <c r="H573" s="25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50"/>
      <c r="B574" s="251"/>
      <c r="C574" s="251"/>
      <c r="D574" s="251"/>
      <c r="E574" s="252"/>
      <c r="F574" s="253"/>
      <c r="G574" s="253"/>
      <c r="H574" s="25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50"/>
      <c r="B575" s="251"/>
      <c r="C575" s="251"/>
      <c r="D575" s="251"/>
      <c r="E575" s="252"/>
      <c r="F575" s="253"/>
      <c r="G575" s="253"/>
      <c r="H575" s="25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50"/>
      <c r="B576" s="251"/>
      <c r="C576" s="251"/>
      <c r="D576" s="251"/>
      <c r="E576" s="252"/>
      <c r="F576" s="253"/>
      <c r="G576" s="253"/>
      <c r="H576" s="25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50"/>
      <c r="B577" s="251"/>
      <c r="C577" s="251"/>
      <c r="D577" s="251"/>
      <c r="E577" s="252"/>
      <c r="F577" s="253"/>
      <c r="G577" s="253"/>
      <c r="H577" s="25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50"/>
      <c r="B578" s="251"/>
      <c r="C578" s="251"/>
      <c r="D578" s="251"/>
      <c r="E578" s="252"/>
      <c r="F578" s="253"/>
      <c r="G578" s="253"/>
      <c r="H578" s="25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50"/>
      <c r="B579" s="251"/>
      <c r="C579" s="251"/>
      <c r="D579" s="251"/>
      <c r="E579" s="252"/>
      <c r="F579" s="253"/>
      <c r="G579" s="253"/>
      <c r="H579" s="25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50"/>
      <c r="B580" s="251"/>
      <c r="C580" s="251"/>
      <c r="D580" s="251"/>
      <c r="E580" s="252"/>
      <c r="F580" s="253"/>
      <c r="G580" s="253"/>
      <c r="H580" s="25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50"/>
      <c r="B581" s="251"/>
      <c r="C581" s="251"/>
      <c r="D581" s="251"/>
      <c r="E581" s="252"/>
      <c r="F581" s="253"/>
      <c r="G581" s="253"/>
      <c r="H581" s="25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50"/>
      <c r="B582" s="251"/>
      <c r="C582" s="251"/>
      <c r="D582" s="251"/>
      <c r="E582" s="252"/>
      <c r="F582" s="253"/>
      <c r="G582" s="253"/>
      <c r="H582" s="25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50"/>
      <c r="B583" s="251"/>
      <c r="C583" s="251"/>
      <c r="D583" s="251"/>
      <c r="E583" s="252"/>
      <c r="F583" s="253"/>
      <c r="G583" s="253"/>
      <c r="H583" s="25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50"/>
      <c r="B584" s="251"/>
      <c r="C584" s="251"/>
      <c r="D584" s="251"/>
      <c r="E584" s="252"/>
      <c r="F584" s="253"/>
      <c r="G584" s="253"/>
      <c r="H584" s="25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50"/>
      <c r="B585" s="251"/>
      <c r="C585" s="251"/>
      <c r="D585" s="251"/>
      <c r="E585" s="252"/>
      <c r="F585" s="253"/>
      <c r="G585" s="253"/>
      <c r="H585" s="25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50"/>
      <c r="B586" s="251"/>
      <c r="C586" s="251"/>
      <c r="D586" s="251"/>
      <c r="E586" s="252"/>
      <c r="F586" s="253"/>
      <c r="G586" s="253"/>
      <c r="H586" s="25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50"/>
      <c r="B587" s="251"/>
      <c r="C587" s="251"/>
      <c r="D587" s="251"/>
      <c r="E587" s="252"/>
      <c r="F587" s="253"/>
      <c r="G587" s="253"/>
      <c r="H587" s="25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50"/>
      <c r="B588" s="251"/>
      <c r="C588" s="251"/>
      <c r="D588" s="251"/>
      <c r="E588" s="252"/>
      <c r="F588" s="253"/>
      <c r="G588" s="253"/>
      <c r="H588" s="25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50"/>
      <c r="B589" s="251"/>
      <c r="C589" s="251"/>
      <c r="D589" s="251"/>
      <c r="E589" s="252"/>
      <c r="F589" s="253"/>
      <c r="G589" s="253"/>
      <c r="H589" s="25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50"/>
      <c r="B590" s="251"/>
      <c r="C590" s="251"/>
      <c r="D590" s="251"/>
      <c r="E590" s="252"/>
      <c r="F590" s="253"/>
      <c r="G590" s="253"/>
      <c r="H590" s="25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50"/>
      <c r="B591" s="251"/>
      <c r="C591" s="251"/>
      <c r="D591" s="251"/>
      <c r="E591" s="252"/>
      <c r="F591" s="253"/>
      <c r="G591" s="253"/>
      <c r="H591" s="25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50"/>
      <c r="B592" s="251"/>
      <c r="C592" s="251"/>
      <c r="D592" s="251"/>
      <c r="E592" s="252"/>
      <c r="F592" s="253"/>
      <c r="G592" s="253"/>
      <c r="H592" s="25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50"/>
      <c r="B593" s="251"/>
      <c r="C593" s="251"/>
      <c r="D593" s="251"/>
      <c r="E593" s="252"/>
      <c r="F593" s="253"/>
      <c r="G593" s="253"/>
      <c r="H593" s="25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50"/>
      <c r="B594" s="251"/>
      <c r="C594" s="251"/>
      <c r="D594" s="251"/>
      <c r="E594" s="252"/>
      <c r="F594" s="253"/>
      <c r="G594" s="253"/>
      <c r="H594" s="25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50"/>
      <c r="B595" s="251"/>
      <c r="C595" s="251"/>
      <c r="D595" s="251"/>
      <c r="E595" s="252"/>
      <c r="F595" s="253"/>
      <c r="G595" s="253"/>
      <c r="H595" s="25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50"/>
      <c r="B596" s="251"/>
      <c r="C596" s="251"/>
      <c r="D596" s="251"/>
      <c r="E596" s="252"/>
      <c r="F596" s="253"/>
      <c r="G596" s="253"/>
      <c r="H596" s="25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50"/>
      <c r="B597" s="251"/>
      <c r="C597" s="251"/>
      <c r="D597" s="251"/>
      <c r="E597" s="252"/>
      <c r="F597" s="253"/>
      <c r="G597" s="253"/>
      <c r="H597" s="25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50"/>
      <c r="B598" s="251"/>
      <c r="C598" s="251"/>
      <c r="D598" s="251"/>
      <c r="E598" s="252"/>
      <c r="F598" s="253"/>
      <c r="G598" s="253"/>
      <c r="H598" s="25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50"/>
      <c r="B599" s="251"/>
      <c r="C599" s="251"/>
      <c r="D599" s="251"/>
      <c r="E599" s="252"/>
      <c r="F599" s="253"/>
      <c r="G599" s="253"/>
      <c r="H599" s="25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50"/>
      <c r="B600" s="251"/>
      <c r="C600" s="251"/>
      <c r="D600" s="251"/>
      <c r="E600" s="252"/>
      <c r="F600" s="253"/>
      <c r="G600" s="253"/>
      <c r="H600" s="25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50"/>
      <c r="B601" s="251"/>
      <c r="C601" s="251"/>
      <c r="D601" s="251"/>
      <c r="E601" s="252"/>
      <c r="F601" s="253"/>
      <c r="G601" s="253"/>
      <c r="H601" s="25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50"/>
      <c r="B602" s="251"/>
      <c r="C602" s="251"/>
      <c r="D602" s="251"/>
      <c r="E602" s="252"/>
      <c r="F602" s="253"/>
      <c r="G602" s="253"/>
      <c r="H602" s="25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50"/>
      <c r="B603" s="251"/>
      <c r="C603" s="251"/>
      <c r="D603" s="251"/>
      <c r="E603" s="252"/>
      <c r="F603" s="253"/>
      <c r="G603" s="253"/>
      <c r="H603" s="25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50"/>
      <c r="B604" s="251"/>
      <c r="C604" s="251"/>
      <c r="D604" s="251"/>
      <c r="E604" s="252"/>
      <c r="F604" s="253"/>
      <c r="G604" s="253"/>
      <c r="H604" s="25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50"/>
      <c r="B605" s="251"/>
      <c r="C605" s="251"/>
      <c r="D605" s="251"/>
      <c r="E605" s="252"/>
      <c r="F605" s="253"/>
      <c r="G605" s="253"/>
      <c r="H605" s="25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50"/>
      <c r="B606" s="251"/>
      <c r="C606" s="251"/>
      <c r="D606" s="251"/>
      <c r="E606" s="252"/>
      <c r="F606" s="253"/>
      <c r="G606" s="253"/>
      <c r="H606" s="25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50"/>
      <c r="B607" s="251"/>
      <c r="C607" s="251"/>
      <c r="D607" s="251"/>
      <c r="E607" s="252"/>
      <c r="F607" s="253"/>
      <c r="G607" s="253"/>
      <c r="H607" s="25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50"/>
      <c r="B608" s="251"/>
      <c r="C608" s="251"/>
      <c r="D608" s="251"/>
      <c r="E608" s="252"/>
      <c r="F608" s="253"/>
      <c r="G608" s="253"/>
      <c r="H608" s="25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50"/>
      <c r="B609" s="251"/>
      <c r="C609" s="251"/>
      <c r="D609" s="251"/>
      <c r="E609" s="252"/>
      <c r="F609" s="253"/>
      <c r="G609" s="253"/>
      <c r="H609" s="25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50"/>
      <c r="B610" s="251"/>
      <c r="C610" s="251"/>
      <c r="D610" s="251"/>
      <c r="E610" s="252"/>
      <c r="F610" s="253"/>
      <c r="G610" s="253"/>
      <c r="H610" s="25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50"/>
      <c r="B611" s="251"/>
      <c r="C611" s="251"/>
      <c r="D611" s="251"/>
      <c r="E611" s="252"/>
      <c r="F611" s="253"/>
      <c r="G611" s="253"/>
      <c r="H611" s="25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50"/>
      <c r="B612" s="251"/>
      <c r="C612" s="251"/>
      <c r="D612" s="251"/>
      <c r="E612" s="252"/>
      <c r="F612" s="253"/>
      <c r="G612" s="253"/>
      <c r="H612" s="25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50"/>
      <c r="B613" s="251"/>
      <c r="C613" s="251"/>
      <c r="D613" s="251"/>
      <c r="E613" s="252"/>
      <c r="F613" s="253"/>
      <c r="G613" s="253"/>
      <c r="H613" s="25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50"/>
      <c r="B614" s="251"/>
      <c r="C614" s="251"/>
      <c r="D614" s="251"/>
      <c r="E614" s="252"/>
      <c r="F614" s="253"/>
      <c r="G614" s="253"/>
      <c r="H614" s="25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50"/>
      <c r="B615" s="251"/>
      <c r="C615" s="251"/>
      <c r="D615" s="251"/>
      <c r="E615" s="252"/>
      <c r="F615" s="253"/>
      <c r="G615" s="253"/>
      <c r="H615" s="25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50"/>
      <c r="B616" s="251"/>
      <c r="C616" s="251"/>
      <c r="D616" s="251"/>
      <c r="E616" s="252"/>
      <c r="F616" s="253"/>
      <c r="G616" s="253"/>
      <c r="H616" s="25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50"/>
      <c r="B617" s="251"/>
      <c r="C617" s="251"/>
      <c r="D617" s="251"/>
      <c r="E617" s="252"/>
      <c r="F617" s="253"/>
      <c r="G617" s="253"/>
      <c r="H617" s="25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50"/>
      <c r="B618" s="251"/>
      <c r="C618" s="251"/>
      <c r="D618" s="251"/>
      <c r="E618" s="252"/>
      <c r="F618" s="253"/>
      <c r="G618" s="253"/>
      <c r="H618" s="25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50"/>
      <c r="B619" s="251"/>
      <c r="C619" s="251"/>
      <c r="D619" s="251"/>
      <c r="E619" s="252"/>
      <c r="F619" s="253"/>
      <c r="G619" s="253"/>
      <c r="H619" s="25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50"/>
      <c r="B620" s="251"/>
      <c r="C620" s="251"/>
      <c r="D620" s="251"/>
      <c r="E620" s="252"/>
      <c r="F620" s="253"/>
      <c r="G620" s="253"/>
      <c r="H620" s="25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50"/>
      <c r="B621" s="251"/>
      <c r="C621" s="251"/>
      <c r="D621" s="251"/>
      <c r="E621" s="252"/>
      <c r="F621" s="253"/>
      <c r="G621" s="253"/>
      <c r="H621" s="25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50"/>
      <c r="B622" s="251"/>
      <c r="C622" s="251"/>
      <c r="D622" s="251"/>
      <c r="E622" s="252"/>
      <c r="F622" s="253"/>
      <c r="G622" s="253"/>
      <c r="H622" s="25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50"/>
      <c r="B623" s="251"/>
      <c r="C623" s="251"/>
      <c r="D623" s="251"/>
      <c r="E623" s="252"/>
      <c r="F623" s="253"/>
      <c r="G623" s="253"/>
      <c r="H623" s="25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50"/>
      <c r="B624" s="251"/>
      <c r="C624" s="251"/>
      <c r="D624" s="251"/>
      <c r="E624" s="252"/>
      <c r="F624" s="253"/>
      <c r="G624" s="253"/>
      <c r="H624" s="25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50"/>
      <c r="B625" s="251"/>
      <c r="C625" s="251"/>
      <c r="D625" s="251"/>
      <c r="E625" s="252"/>
      <c r="F625" s="253"/>
      <c r="G625" s="253"/>
      <c r="H625" s="25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50"/>
      <c r="B626" s="251"/>
      <c r="C626" s="251"/>
      <c r="D626" s="251"/>
      <c r="E626" s="252"/>
      <c r="F626" s="253"/>
      <c r="G626" s="253"/>
      <c r="H626" s="25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50"/>
      <c r="B627" s="251"/>
      <c r="C627" s="251"/>
      <c r="D627" s="251"/>
      <c r="E627" s="252"/>
      <c r="F627" s="253"/>
      <c r="G627" s="253"/>
      <c r="H627" s="25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50"/>
      <c r="B628" s="251"/>
      <c r="C628" s="251"/>
      <c r="D628" s="251"/>
      <c r="E628" s="252"/>
      <c r="F628" s="253"/>
      <c r="G628" s="253"/>
      <c r="H628" s="25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50"/>
      <c r="B629" s="251"/>
      <c r="C629" s="251"/>
      <c r="D629" s="251"/>
      <c r="E629" s="252"/>
      <c r="F629" s="253"/>
      <c r="G629" s="253"/>
      <c r="H629" s="25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50"/>
      <c r="B630" s="251"/>
      <c r="C630" s="251"/>
      <c r="D630" s="251"/>
      <c r="E630" s="252"/>
      <c r="F630" s="253"/>
      <c r="G630" s="253"/>
      <c r="H630" s="25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50"/>
      <c r="B631" s="251"/>
      <c r="C631" s="251"/>
      <c r="D631" s="251"/>
      <c r="E631" s="252"/>
      <c r="F631" s="253"/>
      <c r="G631" s="253"/>
      <c r="H631" s="25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50"/>
      <c r="B632" s="251"/>
      <c r="C632" s="251"/>
      <c r="D632" s="251"/>
      <c r="E632" s="252"/>
      <c r="F632" s="253"/>
      <c r="G632" s="253"/>
      <c r="H632" s="25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50"/>
      <c r="B633" s="251"/>
      <c r="C633" s="251"/>
      <c r="D633" s="251"/>
      <c r="E633" s="252"/>
      <c r="F633" s="253"/>
      <c r="G633" s="253"/>
      <c r="H633" s="25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50"/>
      <c r="B634" s="251"/>
      <c r="C634" s="251"/>
      <c r="D634" s="251"/>
      <c r="E634" s="252"/>
      <c r="F634" s="253"/>
      <c r="G634" s="253"/>
      <c r="H634" s="25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50"/>
      <c r="B635" s="251"/>
      <c r="C635" s="251"/>
      <c r="D635" s="251"/>
      <c r="E635" s="252"/>
      <c r="F635" s="253"/>
      <c r="G635" s="253"/>
      <c r="H635" s="25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50"/>
      <c r="B636" s="251"/>
      <c r="C636" s="251"/>
      <c r="D636" s="251"/>
      <c r="E636" s="252"/>
      <c r="F636" s="253"/>
      <c r="G636" s="253"/>
      <c r="H636" s="25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50"/>
      <c r="B637" s="251"/>
      <c r="C637" s="251"/>
      <c r="D637" s="251"/>
      <c r="E637" s="252"/>
      <c r="F637" s="253"/>
      <c r="G637" s="253"/>
      <c r="H637" s="25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50"/>
      <c r="B638" s="251"/>
      <c r="C638" s="251"/>
      <c r="D638" s="251"/>
      <c r="E638" s="252"/>
      <c r="F638" s="253"/>
      <c r="G638" s="253"/>
      <c r="H638" s="25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50"/>
      <c r="B639" s="251"/>
      <c r="C639" s="251"/>
      <c r="D639" s="251"/>
      <c r="E639" s="252"/>
      <c r="F639" s="253"/>
      <c r="G639" s="253"/>
      <c r="H639" s="25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50"/>
      <c r="B640" s="251"/>
      <c r="C640" s="251"/>
      <c r="D640" s="251"/>
      <c r="E640" s="252"/>
      <c r="F640" s="253"/>
      <c r="G640" s="253"/>
      <c r="H640" s="25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50"/>
      <c r="B641" s="251"/>
      <c r="C641" s="251"/>
      <c r="D641" s="251"/>
      <c r="E641" s="252"/>
      <c r="F641" s="253"/>
      <c r="G641" s="253"/>
      <c r="H641" s="25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50"/>
      <c r="B642" s="251"/>
      <c r="C642" s="251"/>
      <c r="D642" s="251"/>
      <c r="E642" s="252"/>
      <c r="F642" s="253"/>
      <c r="G642" s="253"/>
      <c r="H642" s="25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50"/>
      <c r="B643" s="251"/>
      <c r="C643" s="251"/>
      <c r="D643" s="251"/>
      <c r="E643" s="252"/>
      <c r="F643" s="253"/>
      <c r="G643" s="253"/>
      <c r="H643" s="25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50"/>
      <c r="B644" s="251"/>
      <c r="C644" s="251"/>
      <c r="D644" s="251"/>
      <c r="E644" s="252"/>
      <c r="F644" s="253"/>
      <c r="G644" s="253"/>
      <c r="H644" s="25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50"/>
      <c r="B645" s="251"/>
      <c r="C645" s="251"/>
      <c r="D645" s="251"/>
      <c r="E645" s="252"/>
      <c r="F645" s="253"/>
      <c r="G645" s="253"/>
      <c r="H645" s="25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50"/>
      <c r="B646" s="251"/>
      <c r="C646" s="251"/>
      <c r="D646" s="251"/>
      <c r="E646" s="252"/>
      <c r="F646" s="253"/>
      <c r="G646" s="253"/>
      <c r="H646" s="25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50"/>
      <c r="B647" s="251"/>
      <c r="C647" s="251"/>
      <c r="D647" s="251"/>
      <c r="E647" s="252"/>
      <c r="F647" s="253"/>
      <c r="G647" s="253"/>
      <c r="H647" s="25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50"/>
      <c r="B648" s="251"/>
      <c r="C648" s="251"/>
      <c r="D648" s="251"/>
      <c r="E648" s="252"/>
      <c r="F648" s="253"/>
      <c r="G648" s="253"/>
      <c r="H648" s="25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50"/>
      <c r="B649" s="251"/>
      <c r="C649" s="251"/>
      <c r="D649" s="251"/>
      <c r="E649" s="252"/>
      <c r="F649" s="253"/>
      <c r="G649" s="253"/>
      <c r="H649" s="25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50"/>
      <c r="B650" s="251"/>
      <c r="C650" s="251"/>
      <c r="D650" s="251"/>
      <c r="E650" s="252"/>
      <c r="F650" s="253"/>
      <c r="G650" s="253"/>
      <c r="H650" s="25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50"/>
      <c r="B651" s="251"/>
      <c r="C651" s="251"/>
      <c r="D651" s="251"/>
      <c r="E651" s="252"/>
      <c r="F651" s="253"/>
      <c r="G651" s="253"/>
      <c r="H651" s="25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50"/>
      <c r="B652" s="251"/>
      <c r="C652" s="251"/>
      <c r="D652" s="251"/>
      <c r="E652" s="252"/>
      <c r="F652" s="253"/>
      <c r="G652" s="253"/>
      <c r="H652" s="25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50"/>
      <c r="B653" s="251"/>
      <c r="C653" s="251"/>
      <c r="D653" s="251"/>
      <c r="E653" s="252"/>
      <c r="F653" s="253"/>
      <c r="G653" s="253"/>
      <c r="H653" s="25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50"/>
      <c r="B654" s="251"/>
      <c r="C654" s="251"/>
      <c r="D654" s="251"/>
      <c r="E654" s="252"/>
      <c r="F654" s="253"/>
      <c r="G654" s="253"/>
      <c r="H654" s="25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50"/>
      <c r="B655" s="251"/>
      <c r="C655" s="251"/>
      <c r="D655" s="251"/>
      <c r="E655" s="252"/>
      <c r="F655" s="253"/>
      <c r="G655" s="253"/>
      <c r="H655" s="25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50"/>
      <c r="B656" s="251"/>
      <c r="C656" s="251"/>
      <c r="D656" s="251"/>
      <c r="E656" s="252"/>
      <c r="F656" s="253"/>
      <c r="G656" s="253"/>
      <c r="H656" s="25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50"/>
      <c r="B657" s="251"/>
      <c r="C657" s="251"/>
      <c r="D657" s="251"/>
      <c r="E657" s="252"/>
      <c r="F657" s="253"/>
      <c r="G657" s="253"/>
      <c r="H657" s="25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50"/>
      <c r="B658" s="251"/>
      <c r="C658" s="251"/>
      <c r="D658" s="251"/>
      <c r="E658" s="252"/>
      <c r="F658" s="253"/>
      <c r="G658" s="253"/>
      <c r="H658" s="25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50"/>
      <c r="B659" s="251"/>
      <c r="C659" s="251"/>
      <c r="D659" s="251"/>
      <c r="E659" s="252"/>
      <c r="F659" s="253"/>
      <c r="G659" s="253"/>
      <c r="H659" s="25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50"/>
      <c r="B660" s="251"/>
      <c r="C660" s="251"/>
      <c r="D660" s="251"/>
      <c r="E660" s="252"/>
      <c r="F660" s="253"/>
      <c r="G660" s="253"/>
      <c r="H660" s="25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50"/>
      <c r="B661" s="251"/>
      <c r="C661" s="251"/>
      <c r="D661" s="251"/>
      <c r="E661" s="252"/>
      <c r="F661" s="253"/>
      <c r="G661" s="253"/>
      <c r="H661" s="25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50"/>
      <c r="B662" s="251"/>
      <c r="C662" s="251"/>
      <c r="D662" s="251"/>
      <c r="E662" s="252"/>
      <c r="F662" s="253"/>
      <c r="G662" s="253"/>
      <c r="H662" s="25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50"/>
      <c r="B663" s="251"/>
      <c r="C663" s="251"/>
      <c r="D663" s="251"/>
      <c r="E663" s="252"/>
      <c r="F663" s="253"/>
      <c r="G663" s="253"/>
      <c r="H663" s="25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50"/>
      <c r="B664" s="251"/>
      <c r="C664" s="251"/>
      <c r="D664" s="251"/>
      <c r="E664" s="252"/>
      <c r="F664" s="253"/>
      <c r="G664" s="253"/>
      <c r="H664" s="25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50"/>
      <c r="B665" s="251"/>
      <c r="C665" s="251"/>
      <c r="D665" s="251"/>
      <c r="E665" s="252"/>
      <c r="F665" s="253"/>
      <c r="G665" s="253"/>
      <c r="H665" s="25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50"/>
      <c r="B666" s="251"/>
      <c r="C666" s="251"/>
      <c r="D666" s="251"/>
      <c r="E666" s="252"/>
      <c r="F666" s="253"/>
      <c r="G666" s="253"/>
      <c r="H666" s="25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50"/>
      <c r="B667" s="251"/>
      <c r="C667" s="251"/>
      <c r="D667" s="251"/>
      <c r="E667" s="252"/>
      <c r="F667" s="253"/>
      <c r="G667" s="253"/>
      <c r="H667" s="25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50"/>
      <c r="B668" s="251"/>
      <c r="C668" s="251"/>
      <c r="D668" s="251"/>
      <c r="E668" s="252"/>
      <c r="F668" s="253"/>
      <c r="G668" s="253"/>
      <c r="H668" s="25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50"/>
      <c r="B669" s="251"/>
      <c r="C669" s="251"/>
      <c r="D669" s="251"/>
      <c r="E669" s="252"/>
      <c r="F669" s="253"/>
      <c r="G669" s="253"/>
      <c r="H669" s="25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50"/>
      <c r="B670" s="251"/>
      <c r="C670" s="251"/>
      <c r="D670" s="251"/>
      <c r="E670" s="252"/>
      <c r="F670" s="253"/>
      <c r="G670" s="253"/>
      <c r="H670" s="25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50"/>
      <c r="B671" s="251"/>
      <c r="C671" s="251"/>
      <c r="D671" s="251"/>
      <c r="E671" s="252"/>
      <c r="F671" s="253"/>
      <c r="G671" s="253"/>
      <c r="H671" s="25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50"/>
      <c r="B672" s="251"/>
      <c r="C672" s="251"/>
      <c r="D672" s="251"/>
      <c r="E672" s="252"/>
      <c r="F672" s="253"/>
      <c r="G672" s="253"/>
      <c r="H672" s="25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50"/>
      <c r="B673" s="251"/>
      <c r="C673" s="251"/>
      <c r="D673" s="251"/>
      <c r="E673" s="252"/>
      <c r="F673" s="253"/>
      <c r="G673" s="253"/>
      <c r="H673" s="25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50"/>
      <c r="B674" s="251"/>
      <c r="C674" s="251"/>
      <c r="D674" s="251"/>
      <c r="E674" s="252"/>
      <c r="F674" s="253"/>
      <c r="G674" s="253"/>
      <c r="H674" s="25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50"/>
      <c r="B675" s="251"/>
      <c r="C675" s="251"/>
      <c r="D675" s="251"/>
      <c r="E675" s="252"/>
      <c r="F675" s="253"/>
      <c r="G675" s="253"/>
      <c r="H675" s="25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50"/>
      <c r="B676" s="251"/>
      <c r="C676" s="251"/>
      <c r="D676" s="251"/>
      <c r="E676" s="252"/>
      <c r="F676" s="253"/>
      <c r="G676" s="253"/>
      <c r="H676" s="25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50"/>
      <c r="B677" s="251"/>
      <c r="C677" s="251"/>
      <c r="D677" s="251"/>
      <c r="E677" s="252"/>
      <c r="F677" s="253"/>
      <c r="G677" s="253"/>
      <c r="H677" s="25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50"/>
      <c r="B678" s="251"/>
      <c r="C678" s="251"/>
      <c r="D678" s="251"/>
      <c r="E678" s="252"/>
      <c r="F678" s="253"/>
      <c r="G678" s="253"/>
      <c r="H678" s="25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50"/>
      <c r="B679" s="251"/>
      <c r="C679" s="251"/>
      <c r="D679" s="251"/>
      <c r="E679" s="252"/>
      <c r="F679" s="253"/>
      <c r="G679" s="253"/>
      <c r="H679" s="25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50"/>
      <c r="B680" s="251"/>
      <c r="C680" s="251"/>
      <c r="D680" s="251"/>
      <c r="E680" s="252"/>
      <c r="F680" s="253"/>
      <c r="G680" s="253"/>
      <c r="H680" s="25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50"/>
      <c r="B681" s="251"/>
      <c r="C681" s="251"/>
      <c r="D681" s="251"/>
      <c r="E681" s="252"/>
      <c r="F681" s="253"/>
      <c r="G681" s="253"/>
      <c r="H681" s="25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50"/>
      <c r="B682" s="251"/>
      <c r="C682" s="251"/>
      <c r="D682" s="251"/>
      <c r="E682" s="252"/>
      <c r="F682" s="253"/>
      <c r="G682" s="253"/>
      <c r="H682" s="25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50"/>
      <c r="B683" s="251"/>
      <c r="C683" s="251"/>
      <c r="D683" s="251"/>
      <c r="E683" s="252"/>
      <c r="F683" s="253"/>
      <c r="G683" s="253"/>
      <c r="H683" s="25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50"/>
      <c r="B684" s="251"/>
      <c r="C684" s="251"/>
      <c r="D684" s="251"/>
      <c r="E684" s="252"/>
      <c r="F684" s="253"/>
      <c r="G684" s="253"/>
      <c r="H684" s="25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50"/>
      <c r="B685" s="251"/>
      <c r="C685" s="251"/>
      <c r="D685" s="251"/>
      <c r="E685" s="252"/>
      <c r="F685" s="253"/>
      <c r="G685" s="253"/>
      <c r="H685" s="25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50"/>
      <c r="B686" s="251"/>
      <c r="C686" s="251"/>
      <c r="D686" s="251"/>
      <c r="E686" s="252"/>
      <c r="F686" s="253"/>
      <c r="G686" s="253"/>
      <c r="H686" s="25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50"/>
      <c r="B687" s="251"/>
      <c r="C687" s="251"/>
      <c r="D687" s="251"/>
      <c r="E687" s="252"/>
      <c r="F687" s="253"/>
      <c r="G687" s="253"/>
      <c r="H687" s="25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50"/>
      <c r="B688" s="251"/>
      <c r="C688" s="251"/>
      <c r="D688" s="251"/>
      <c r="E688" s="252"/>
      <c r="F688" s="253"/>
      <c r="G688" s="253"/>
      <c r="H688" s="25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50"/>
      <c r="B689" s="251"/>
      <c r="C689" s="251"/>
      <c r="D689" s="251"/>
      <c r="E689" s="252"/>
      <c r="F689" s="253"/>
      <c r="G689" s="253"/>
      <c r="H689" s="25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50"/>
      <c r="B690" s="251"/>
      <c r="C690" s="251"/>
      <c r="D690" s="251"/>
      <c r="E690" s="252"/>
      <c r="F690" s="253"/>
      <c r="G690" s="253"/>
      <c r="H690" s="25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50"/>
      <c r="B691" s="251"/>
      <c r="C691" s="251"/>
      <c r="D691" s="251"/>
      <c r="E691" s="252"/>
      <c r="F691" s="253"/>
      <c r="G691" s="253"/>
      <c r="H691" s="25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50"/>
      <c r="B692" s="251"/>
      <c r="C692" s="251"/>
      <c r="D692" s="251"/>
      <c r="E692" s="252"/>
      <c r="F692" s="253"/>
      <c r="G692" s="253"/>
      <c r="H692" s="25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50"/>
      <c r="B693" s="251"/>
      <c r="C693" s="251"/>
      <c r="D693" s="251"/>
      <c r="E693" s="252"/>
      <c r="F693" s="253"/>
      <c r="G693" s="253"/>
      <c r="H693" s="25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50"/>
      <c r="B694" s="251"/>
      <c r="C694" s="251"/>
      <c r="D694" s="251"/>
      <c r="E694" s="252"/>
      <c r="F694" s="253"/>
      <c r="G694" s="253"/>
      <c r="H694" s="25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50"/>
      <c r="B695" s="251"/>
      <c r="C695" s="251"/>
      <c r="D695" s="251"/>
      <c r="E695" s="252"/>
      <c r="F695" s="253"/>
      <c r="G695" s="253"/>
      <c r="H695" s="25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50"/>
      <c r="B696" s="251"/>
      <c r="C696" s="251"/>
      <c r="D696" s="251"/>
      <c r="E696" s="252"/>
      <c r="F696" s="253"/>
      <c r="G696" s="253"/>
      <c r="H696" s="25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50"/>
      <c r="B697" s="251"/>
      <c r="C697" s="251"/>
      <c r="D697" s="251"/>
      <c r="E697" s="252"/>
      <c r="F697" s="253"/>
      <c r="G697" s="253"/>
      <c r="H697" s="25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50"/>
      <c r="B698" s="251"/>
      <c r="C698" s="251"/>
      <c r="D698" s="251"/>
      <c r="E698" s="252"/>
      <c r="F698" s="253"/>
      <c r="G698" s="253"/>
      <c r="H698" s="25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50"/>
      <c r="B699" s="251"/>
      <c r="C699" s="251"/>
      <c r="D699" s="251"/>
      <c r="E699" s="252"/>
      <c r="F699" s="253"/>
      <c r="G699" s="253"/>
      <c r="H699" s="25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50"/>
      <c r="B700" s="251"/>
      <c r="C700" s="251"/>
      <c r="D700" s="251"/>
      <c r="E700" s="252"/>
      <c r="F700" s="253"/>
      <c r="G700" s="253"/>
      <c r="H700" s="25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50"/>
      <c r="B701" s="251"/>
      <c r="C701" s="251"/>
      <c r="D701" s="251"/>
      <c r="E701" s="252"/>
      <c r="F701" s="253"/>
      <c r="G701" s="253"/>
      <c r="H701" s="25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50"/>
      <c r="B702" s="251"/>
      <c r="C702" s="251"/>
      <c r="D702" s="251"/>
      <c r="E702" s="252"/>
      <c r="F702" s="253"/>
      <c r="G702" s="253"/>
      <c r="H702" s="25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50"/>
      <c r="B703" s="251"/>
      <c r="C703" s="251"/>
      <c r="D703" s="251"/>
      <c r="E703" s="252"/>
      <c r="F703" s="253"/>
      <c r="G703" s="253"/>
      <c r="H703" s="25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50"/>
      <c r="B704" s="251"/>
      <c r="C704" s="251"/>
      <c r="D704" s="251"/>
      <c r="E704" s="252"/>
      <c r="F704" s="253"/>
      <c r="G704" s="253"/>
      <c r="H704" s="25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50"/>
      <c r="B705" s="251"/>
      <c r="C705" s="251"/>
      <c r="D705" s="251"/>
      <c r="E705" s="252"/>
      <c r="F705" s="253"/>
      <c r="G705" s="253"/>
      <c r="H705" s="25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50"/>
      <c r="B706" s="251"/>
      <c r="C706" s="251"/>
      <c r="D706" s="251"/>
      <c r="E706" s="252"/>
      <c r="F706" s="253"/>
      <c r="G706" s="253"/>
      <c r="H706" s="25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50"/>
      <c r="B707" s="251"/>
      <c r="C707" s="251"/>
      <c r="D707" s="251"/>
      <c r="E707" s="252"/>
      <c r="F707" s="253"/>
      <c r="G707" s="253"/>
      <c r="H707" s="25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50"/>
      <c r="B708" s="251"/>
      <c r="C708" s="251"/>
      <c r="D708" s="251"/>
      <c r="E708" s="252"/>
      <c r="F708" s="253"/>
      <c r="G708" s="253"/>
      <c r="H708" s="25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50"/>
      <c r="B709" s="251"/>
      <c r="C709" s="251"/>
      <c r="D709" s="251"/>
      <c r="E709" s="252"/>
      <c r="F709" s="253"/>
      <c r="G709" s="253"/>
      <c r="H709" s="25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50"/>
      <c r="B710" s="251"/>
      <c r="C710" s="251"/>
      <c r="D710" s="251"/>
      <c r="E710" s="252"/>
      <c r="F710" s="253"/>
      <c r="G710" s="253"/>
      <c r="H710" s="25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50"/>
      <c r="B711" s="251"/>
      <c r="C711" s="251"/>
      <c r="D711" s="251"/>
      <c r="E711" s="252"/>
      <c r="F711" s="253"/>
      <c r="G711" s="253"/>
      <c r="H711" s="25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50"/>
      <c r="B712" s="251"/>
      <c r="C712" s="251"/>
      <c r="D712" s="251"/>
      <c r="E712" s="252"/>
      <c r="F712" s="253"/>
      <c r="G712" s="253"/>
      <c r="H712" s="25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50"/>
      <c r="B713" s="251"/>
      <c r="C713" s="251"/>
      <c r="D713" s="251"/>
      <c r="E713" s="252"/>
      <c r="F713" s="253"/>
      <c r="G713" s="253"/>
      <c r="H713" s="25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50"/>
      <c r="B714" s="251"/>
      <c r="C714" s="251"/>
      <c r="D714" s="251"/>
      <c r="E714" s="252"/>
      <c r="F714" s="253"/>
      <c r="G714" s="253"/>
      <c r="H714" s="25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50"/>
      <c r="B715" s="251"/>
      <c r="C715" s="251"/>
      <c r="D715" s="251"/>
      <c r="E715" s="252"/>
      <c r="F715" s="253"/>
      <c r="G715" s="253"/>
      <c r="H715" s="25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50"/>
      <c r="B716" s="251"/>
      <c r="C716" s="251"/>
      <c r="D716" s="251"/>
      <c r="E716" s="252"/>
      <c r="F716" s="253"/>
      <c r="G716" s="253"/>
      <c r="H716" s="25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50"/>
      <c r="B717" s="251"/>
      <c r="C717" s="251"/>
      <c r="D717" s="251"/>
      <c r="E717" s="252"/>
      <c r="F717" s="253"/>
      <c r="G717" s="253"/>
      <c r="H717" s="25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50"/>
      <c r="B718" s="251"/>
      <c r="C718" s="251"/>
      <c r="D718" s="251"/>
      <c r="E718" s="252"/>
      <c r="F718" s="253"/>
      <c r="G718" s="253"/>
      <c r="H718" s="25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50"/>
      <c r="B719" s="251"/>
      <c r="C719" s="251"/>
      <c r="D719" s="251"/>
      <c r="E719" s="252"/>
      <c r="F719" s="253"/>
      <c r="G719" s="253"/>
      <c r="H719" s="25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50"/>
      <c r="B720" s="251"/>
      <c r="C720" s="251"/>
      <c r="D720" s="251"/>
      <c r="E720" s="252"/>
      <c r="F720" s="253"/>
      <c r="G720" s="253"/>
      <c r="H720" s="25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50"/>
      <c r="B721" s="251"/>
      <c r="C721" s="251"/>
      <c r="D721" s="251"/>
      <c r="E721" s="252"/>
      <c r="F721" s="253"/>
      <c r="G721" s="253"/>
      <c r="H721" s="25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50"/>
      <c r="B722" s="251"/>
      <c r="C722" s="251"/>
      <c r="D722" s="251"/>
      <c r="E722" s="252"/>
      <c r="F722" s="253"/>
      <c r="G722" s="253"/>
      <c r="H722" s="25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50"/>
      <c r="B723" s="251"/>
      <c r="C723" s="251"/>
      <c r="D723" s="251"/>
      <c r="E723" s="252"/>
      <c r="F723" s="253"/>
      <c r="G723" s="253"/>
      <c r="H723" s="25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50"/>
      <c r="B724" s="251"/>
      <c r="C724" s="251"/>
      <c r="D724" s="251"/>
      <c r="E724" s="252"/>
      <c r="F724" s="253"/>
      <c r="G724" s="253"/>
      <c r="H724" s="25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50"/>
      <c r="B725" s="251"/>
      <c r="C725" s="251"/>
      <c r="D725" s="251"/>
      <c r="E725" s="252"/>
      <c r="F725" s="253"/>
      <c r="G725" s="253"/>
      <c r="H725" s="25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50"/>
      <c r="B726" s="251"/>
      <c r="C726" s="251"/>
      <c r="D726" s="251"/>
      <c r="E726" s="252"/>
      <c r="F726" s="253"/>
      <c r="G726" s="253"/>
      <c r="H726" s="25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50"/>
      <c r="B727" s="251"/>
      <c r="C727" s="251"/>
      <c r="D727" s="251"/>
      <c r="E727" s="252"/>
      <c r="F727" s="253"/>
      <c r="G727" s="253"/>
      <c r="H727" s="25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50"/>
      <c r="B728" s="251"/>
      <c r="C728" s="251"/>
      <c r="D728" s="251"/>
      <c r="E728" s="252"/>
      <c r="F728" s="253"/>
      <c r="G728" s="253"/>
      <c r="H728" s="25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50"/>
      <c r="B729" s="251"/>
      <c r="C729" s="251"/>
      <c r="D729" s="251"/>
      <c r="E729" s="252"/>
      <c r="F729" s="253"/>
      <c r="G729" s="253"/>
      <c r="H729" s="25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50"/>
      <c r="B730" s="251"/>
      <c r="C730" s="251"/>
      <c r="D730" s="251"/>
      <c r="E730" s="252"/>
      <c r="F730" s="253"/>
      <c r="G730" s="253"/>
      <c r="H730" s="25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50"/>
      <c r="B731" s="251"/>
      <c r="C731" s="251"/>
      <c r="D731" s="251"/>
      <c r="E731" s="252"/>
      <c r="F731" s="253"/>
      <c r="G731" s="253"/>
      <c r="H731" s="25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50"/>
      <c r="B732" s="251"/>
      <c r="C732" s="251"/>
      <c r="D732" s="251"/>
      <c r="E732" s="252"/>
      <c r="F732" s="253"/>
      <c r="G732" s="253"/>
      <c r="H732" s="25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50"/>
      <c r="B733" s="251"/>
      <c r="C733" s="251"/>
      <c r="D733" s="251"/>
      <c r="E733" s="252"/>
      <c r="F733" s="253"/>
      <c r="G733" s="253"/>
      <c r="H733" s="25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50"/>
      <c r="B734" s="251"/>
      <c r="C734" s="251"/>
      <c r="D734" s="251"/>
      <c r="E734" s="252"/>
      <c r="F734" s="253"/>
      <c r="G734" s="253"/>
      <c r="H734" s="25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50"/>
      <c r="B735" s="251"/>
      <c r="C735" s="251"/>
      <c r="D735" s="251"/>
      <c r="E735" s="252"/>
      <c r="F735" s="253"/>
      <c r="G735" s="253"/>
      <c r="H735" s="25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50"/>
      <c r="B736" s="251"/>
      <c r="C736" s="251"/>
      <c r="D736" s="251"/>
      <c r="E736" s="252"/>
      <c r="F736" s="253"/>
      <c r="G736" s="253"/>
      <c r="H736" s="25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50"/>
      <c r="B737" s="251"/>
      <c r="C737" s="251"/>
      <c r="D737" s="251"/>
      <c r="E737" s="252"/>
      <c r="F737" s="253"/>
      <c r="G737" s="253"/>
      <c r="H737" s="25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50"/>
      <c r="B738" s="251"/>
      <c r="C738" s="251"/>
      <c r="D738" s="251"/>
      <c r="E738" s="252"/>
      <c r="F738" s="253"/>
      <c r="G738" s="253"/>
      <c r="H738" s="25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50"/>
      <c r="B739" s="251"/>
      <c r="C739" s="251"/>
      <c r="D739" s="251"/>
      <c r="E739" s="252"/>
      <c r="F739" s="253"/>
      <c r="G739" s="253"/>
      <c r="H739" s="25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50"/>
      <c r="B740" s="251"/>
      <c r="C740" s="251"/>
      <c r="D740" s="251"/>
      <c r="E740" s="252"/>
      <c r="F740" s="253"/>
      <c r="G740" s="253"/>
      <c r="H740" s="25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50"/>
      <c r="B741" s="251"/>
      <c r="C741" s="251"/>
      <c r="D741" s="251"/>
      <c r="E741" s="252"/>
      <c r="F741" s="253"/>
      <c r="G741" s="253"/>
      <c r="H741" s="25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50"/>
      <c r="B742" s="251"/>
      <c r="C742" s="251"/>
      <c r="D742" s="251"/>
      <c r="E742" s="252"/>
      <c r="F742" s="253"/>
      <c r="G742" s="253"/>
      <c r="H742" s="25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50"/>
      <c r="B743" s="251"/>
      <c r="C743" s="251"/>
      <c r="D743" s="251"/>
      <c r="E743" s="252"/>
      <c r="F743" s="253"/>
      <c r="G743" s="253"/>
      <c r="H743" s="25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50"/>
      <c r="B744" s="251"/>
      <c r="C744" s="251"/>
      <c r="D744" s="251"/>
      <c r="E744" s="252"/>
      <c r="F744" s="253"/>
      <c r="G744" s="253"/>
      <c r="H744" s="25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50"/>
      <c r="B745" s="251"/>
      <c r="C745" s="251"/>
      <c r="D745" s="251"/>
      <c r="E745" s="252"/>
      <c r="F745" s="253"/>
      <c r="G745" s="253"/>
      <c r="H745" s="25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50"/>
      <c r="B746" s="251"/>
      <c r="C746" s="251"/>
      <c r="D746" s="251"/>
      <c r="E746" s="252"/>
      <c r="F746" s="253"/>
      <c r="G746" s="253"/>
      <c r="H746" s="25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50"/>
      <c r="B747" s="251"/>
      <c r="C747" s="251"/>
      <c r="D747" s="251"/>
      <c r="E747" s="252"/>
      <c r="F747" s="253"/>
      <c r="G747" s="253"/>
      <c r="H747" s="25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50"/>
      <c r="B748" s="251"/>
      <c r="C748" s="251"/>
      <c r="D748" s="251"/>
      <c r="E748" s="252"/>
      <c r="F748" s="253"/>
      <c r="G748" s="253"/>
      <c r="H748" s="25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50"/>
      <c r="B749" s="251"/>
      <c r="C749" s="251"/>
      <c r="D749" s="251"/>
      <c r="E749" s="252"/>
      <c r="F749" s="253"/>
      <c r="G749" s="253"/>
      <c r="H749" s="25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50"/>
      <c r="B750" s="251"/>
      <c r="C750" s="251"/>
      <c r="D750" s="251"/>
      <c r="E750" s="252"/>
      <c r="F750" s="253"/>
      <c r="G750" s="253"/>
      <c r="H750" s="25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50"/>
      <c r="B751" s="251"/>
      <c r="C751" s="251"/>
      <c r="D751" s="251"/>
      <c r="E751" s="252"/>
      <c r="F751" s="253"/>
      <c r="G751" s="253"/>
      <c r="H751" s="25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50"/>
      <c r="B752" s="251"/>
      <c r="C752" s="251"/>
      <c r="D752" s="251"/>
      <c r="E752" s="252"/>
      <c r="F752" s="253"/>
      <c r="G752" s="253"/>
      <c r="H752" s="25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50"/>
      <c r="B753" s="251"/>
      <c r="C753" s="251"/>
      <c r="D753" s="251"/>
      <c r="E753" s="252"/>
      <c r="F753" s="253"/>
      <c r="G753" s="253"/>
      <c r="H753" s="25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50"/>
      <c r="B754" s="251"/>
      <c r="C754" s="251"/>
      <c r="D754" s="251"/>
      <c r="E754" s="252"/>
      <c r="F754" s="253"/>
      <c r="G754" s="253"/>
      <c r="H754" s="25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50"/>
      <c r="B755" s="251"/>
      <c r="C755" s="251"/>
      <c r="D755" s="251"/>
      <c r="E755" s="252"/>
      <c r="F755" s="253"/>
      <c r="G755" s="253"/>
      <c r="H755" s="25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50"/>
      <c r="B756" s="251"/>
      <c r="C756" s="251"/>
      <c r="D756" s="251"/>
      <c r="E756" s="252"/>
      <c r="F756" s="253"/>
      <c r="G756" s="253"/>
      <c r="H756" s="25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50"/>
      <c r="B757" s="251"/>
      <c r="C757" s="251"/>
      <c r="D757" s="251"/>
      <c r="E757" s="252"/>
      <c r="F757" s="253"/>
      <c r="G757" s="253"/>
      <c r="H757" s="25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50"/>
      <c r="B758" s="251"/>
      <c r="C758" s="251"/>
      <c r="D758" s="251"/>
      <c r="E758" s="252"/>
      <c r="F758" s="253"/>
      <c r="G758" s="253"/>
      <c r="H758" s="25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50"/>
      <c r="B759" s="251"/>
      <c r="C759" s="251"/>
      <c r="D759" s="251"/>
      <c r="E759" s="252"/>
      <c r="F759" s="253"/>
      <c r="G759" s="253"/>
      <c r="H759" s="25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50"/>
      <c r="B760" s="251"/>
      <c r="C760" s="251"/>
      <c r="D760" s="251"/>
      <c r="E760" s="252"/>
      <c r="F760" s="253"/>
      <c r="G760" s="253"/>
      <c r="H760" s="25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50"/>
      <c r="B761" s="251"/>
      <c r="C761" s="251"/>
      <c r="D761" s="251"/>
      <c r="E761" s="252"/>
      <c r="F761" s="253"/>
      <c r="G761" s="253"/>
      <c r="H761" s="25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50"/>
      <c r="B762" s="251"/>
      <c r="C762" s="251"/>
      <c r="D762" s="251"/>
      <c r="E762" s="252"/>
      <c r="F762" s="253"/>
      <c r="G762" s="253"/>
      <c r="H762" s="25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50"/>
      <c r="B763" s="251"/>
      <c r="C763" s="251"/>
      <c r="D763" s="251"/>
      <c r="E763" s="252"/>
      <c r="F763" s="253"/>
      <c r="G763" s="253"/>
      <c r="H763" s="25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50"/>
      <c r="B764" s="251"/>
      <c r="C764" s="251"/>
      <c r="D764" s="251"/>
      <c r="E764" s="252"/>
      <c r="F764" s="253"/>
      <c r="G764" s="253"/>
      <c r="H764" s="25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50"/>
      <c r="B765" s="251"/>
      <c r="C765" s="251"/>
      <c r="D765" s="251"/>
      <c r="E765" s="252"/>
      <c r="F765" s="253"/>
      <c r="G765" s="253"/>
      <c r="H765" s="25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50"/>
      <c r="B766" s="251"/>
      <c r="C766" s="251"/>
      <c r="D766" s="251"/>
      <c r="E766" s="252"/>
      <c r="F766" s="253"/>
      <c r="G766" s="253"/>
      <c r="H766" s="25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50"/>
      <c r="B767" s="251"/>
      <c r="C767" s="251"/>
      <c r="D767" s="251"/>
      <c r="E767" s="252"/>
      <c r="F767" s="253"/>
      <c r="G767" s="253"/>
      <c r="H767" s="25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50"/>
      <c r="B768" s="251"/>
      <c r="C768" s="251"/>
      <c r="D768" s="251"/>
      <c r="E768" s="252"/>
      <c r="F768" s="253"/>
      <c r="G768" s="253"/>
      <c r="H768" s="25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50"/>
      <c r="B769" s="251"/>
      <c r="C769" s="251"/>
      <c r="D769" s="251"/>
      <c r="E769" s="252"/>
      <c r="F769" s="253"/>
      <c r="G769" s="253"/>
      <c r="H769" s="25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50"/>
      <c r="B770" s="251"/>
      <c r="C770" s="251"/>
      <c r="D770" s="251"/>
      <c r="E770" s="252"/>
      <c r="F770" s="253"/>
      <c r="G770" s="253"/>
      <c r="H770" s="25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50"/>
      <c r="B771" s="251"/>
      <c r="C771" s="251"/>
      <c r="D771" s="251"/>
      <c r="E771" s="252"/>
      <c r="F771" s="253"/>
      <c r="G771" s="253"/>
      <c r="H771" s="25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50"/>
      <c r="B772" s="251"/>
      <c r="C772" s="251"/>
      <c r="D772" s="251"/>
      <c r="E772" s="252"/>
      <c r="F772" s="253"/>
      <c r="G772" s="253"/>
      <c r="H772" s="25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50"/>
      <c r="B773" s="251"/>
      <c r="C773" s="251"/>
      <c r="D773" s="251"/>
      <c r="E773" s="252"/>
      <c r="F773" s="253"/>
      <c r="G773" s="253"/>
      <c r="H773" s="25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50"/>
      <c r="B774" s="251"/>
      <c r="C774" s="251"/>
      <c r="D774" s="251"/>
      <c r="E774" s="252"/>
      <c r="F774" s="253"/>
      <c r="G774" s="253"/>
      <c r="H774" s="25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50"/>
      <c r="B775" s="251"/>
      <c r="C775" s="251"/>
      <c r="D775" s="251"/>
      <c r="E775" s="252"/>
      <c r="F775" s="253"/>
      <c r="G775" s="253"/>
      <c r="H775" s="25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50"/>
      <c r="B776" s="251"/>
      <c r="C776" s="251"/>
      <c r="D776" s="251"/>
      <c r="E776" s="252"/>
      <c r="F776" s="253"/>
      <c r="G776" s="253"/>
      <c r="H776" s="25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50"/>
      <c r="B777" s="251"/>
      <c r="C777" s="251"/>
      <c r="D777" s="251"/>
      <c r="E777" s="252"/>
      <c r="F777" s="253"/>
      <c r="G777" s="253"/>
      <c r="H777" s="25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50"/>
      <c r="B778" s="251"/>
      <c r="C778" s="251"/>
      <c r="D778" s="251"/>
      <c r="E778" s="252"/>
      <c r="F778" s="253"/>
      <c r="G778" s="253"/>
      <c r="H778" s="25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50"/>
      <c r="B779" s="251"/>
      <c r="C779" s="251"/>
      <c r="D779" s="251"/>
      <c r="E779" s="252"/>
      <c r="F779" s="253"/>
      <c r="G779" s="253"/>
      <c r="H779" s="25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50"/>
      <c r="B780" s="251"/>
      <c r="C780" s="251"/>
      <c r="D780" s="251"/>
      <c r="E780" s="252"/>
      <c r="F780" s="253"/>
      <c r="G780" s="253"/>
      <c r="H780" s="25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50"/>
      <c r="B781" s="251"/>
      <c r="C781" s="251"/>
      <c r="D781" s="251"/>
      <c r="E781" s="252"/>
      <c r="F781" s="253"/>
      <c r="G781" s="253"/>
      <c r="H781" s="25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50"/>
      <c r="B782" s="251"/>
      <c r="C782" s="251"/>
      <c r="D782" s="251"/>
      <c r="E782" s="252"/>
      <c r="F782" s="253"/>
      <c r="G782" s="253"/>
      <c r="H782" s="25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50"/>
      <c r="B783" s="251"/>
      <c r="C783" s="251"/>
      <c r="D783" s="251"/>
      <c r="E783" s="252"/>
      <c r="F783" s="253"/>
      <c r="G783" s="253"/>
      <c r="H783" s="25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50"/>
      <c r="B784" s="251"/>
      <c r="C784" s="251"/>
      <c r="D784" s="251"/>
      <c r="E784" s="252"/>
      <c r="F784" s="253"/>
      <c r="G784" s="253"/>
      <c r="H784" s="25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50"/>
      <c r="B785" s="251"/>
      <c r="C785" s="251"/>
      <c r="D785" s="251"/>
      <c r="E785" s="252"/>
      <c r="F785" s="253"/>
      <c r="G785" s="253"/>
      <c r="H785" s="25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50"/>
      <c r="B786" s="251"/>
      <c r="C786" s="251"/>
      <c r="D786" s="251"/>
      <c r="E786" s="252"/>
      <c r="F786" s="253"/>
      <c r="G786" s="253"/>
      <c r="H786" s="25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50"/>
      <c r="B787" s="251"/>
      <c r="C787" s="251"/>
      <c r="D787" s="251"/>
      <c r="E787" s="252"/>
      <c r="F787" s="253"/>
      <c r="G787" s="253"/>
      <c r="H787" s="25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50"/>
      <c r="B788" s="251"/>
      <c r="C788" s="251"/>
      <c r="D788" s="251"/>
      <c r="E788" s="252"/>
      <c r="F788" s="253"/>
      <c r="G788" s="253"/>
      <c r="H788" s="25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50"/>
      <c r="B789" s="251"/>
      <c r="C789" s="251"/>
      <c r="D789" s="251"/>
      <c r="E789" s="252"/>
      <c r="F789" s="253"/>
      <c r="G789" s="253"/>
      <c r="H789" s="25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50"/>
      <c r="B790" s="251"/>
      <c r="C790" s="251"/>
      <c r="D790" s="251"/>
      <c r="E790" s="252"/>
      <c r="F790" s="253"/>
      <c r="G790" s="253"/>
      <c r="H790" s="25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50"/>
      <c r="B791" s="251"/>
      <c r="C791" s="251"/>
      <c r="D791" s="251"/>
      <c r="E791" s="252"/>
      <c r="F791" s="253"/>
      <c r="G791" s="253"/>
      <c r="H791" s="25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50"/>
      <c r="B792" s="251"/>
      <c r="C792" s="251"/>
      <c r="D792" s="251"/>
      <c r="E792" s="252"/>
      <c r="F792" s="253"/>
      <c r="G792" s="253"/>
      <c r="H792" s="25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50"/>
      <c r="B793" s="251"/>
      <c r="C793" s="251"/>
      <c r="D793" s="251"/>
      <c r="E793" s="252"/>
      <c r="F793" s="253"/>
      <c r="G793" s="253"/>
      <c r="H793" s="25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50"/>
      <c r="B794" s="251"/>
      <c r="C794" s="251"/>
      <c r="D794" s="251"/>
      <c r="E794" s="252"/>
      <c r="F794" s="253"/>
      <c r="G794" s="253"/>
      <c r="H794" s="25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50"/>
      <c r="B795" s="251"/>
      <c r="C795" s="251"/>
      <c r="D795" s="251"/>
      <c r="E795" s="252"/>
      <c r="F795" s="253"/>
      <c r="G795" s="253"/>
      <c r="H795" s="25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50"/>
      <c r="B796" s="251"/>
      <c r="C796" s="251"/>
      <c r="D796" s="251"/>
      <c r="E796" s="252"/>
      <c r="F796" s="253"/>
      <c r="G796" s="253"/>
      <c r="H796" s="25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50"/>
      <c r="B797" s="251"/>
      <c r="C797" s="251"/>
      <c r="D797" s="251"/>
      <c r="E797" s="252"/>
      <c r="F797" s="253"/>
      <c r="G797" s="253"/>
      <c r="H797" s="25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50"/>
      <c r="B798" s="251"/>
      <c r="C798" s="251"/>
      <c r="D798" s="251"/>
      <c r="E798" s="252"/>
      <c r="F798" s="253"/>
      <c r="G798" s="253"/>
      <c r="H798" s="25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50"/>
      <c r="B799" s="251"/>
      <c r="C799" s="251"/>
      <c r="D799" s="251"/>
      <c r="E799" s="252"/>
      <c r="F799" s="253"/>
      <c r="G799" s="253"/>
      <c r="H799" s="25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50"/>
      <c r="B800" s="251"/>
      <c r="C800" s="251"/>
      <c r="D800" s="251"/>
      <c r="E800" s="252"/>
      <c r="F800" s="253"/>
      <c r="G800" s="253"/>
      <c r="H800" s="25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50"/>
      <c r="B801" s="251"/>
      <c r="C801" s="251"/>
      <c r="D801" s="251"/>
      <c r="E801" s="252"/>
      <c r="F801" s="253"/>
      <c r="G801" s="253"/>
      <c r="H801" s="25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50"/>
      <c r="B802" s="251"/>
      <c r="C802" s="251"/>
      <c r="D802" s="251"/>
      <c r="E802" s="252"/>
      <c r="F802" s="253"/>
      <c r="G802" s="253"/>
      <c r="H802" s="25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50"/>
      <c r="B803" s="251"/>
      <c r="C803" s="251"/>
      <c r="D803" s="251"/>
      <c r="E803" s="252"/>
      <c r="F803" s="253"/>
      <c r="G803" s="253"/>
      <c r="H803" s="25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50"/>
      <c r="B804" s="251"/>
      <c r="C804" s="251"/>
      <c r="D804" s="251"/>
      <c r="E804" s="252"/>
      <c r="F804" s="253"/>
      <c r="G804" s="253"/>
      <c r="H804" s="25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50"/>
      <c r="B805" s="251"/>
      <c r="C805" s="251"/>
      <c r="D805" s="251"/>
      <c r="E805" s="252"/>
      <c r="F805" s="253"/>
      <c r="G805" s="253"/>
      <c r="H805" s="25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50"/>
      <c r="B806" s="251"/>
      <c r="C806" s="251"/>
      <c r="D806" s="251"/>
      <c r="E806" s="252"/>
      <c r="F806" s="253"/>
      <c r="G806" s="253"/>
      <c r="H806" s="25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50"/>
      <c r="B807" s="251"/>
      <c r="C807" s="251"/>
      <c r="D807" s="251"/>
      <c r="E807" s="252"/>
      <c r="F807" s="253"/>
      <c r="G807" s="253"/>
      <c r="H807" s="25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50"/>
      <c r="B808" s="251"/>
      <c r="C808" s="251"/>
      <c r="D808" s="251"/>
      <c r="E808" s="252"/>
      <c r="F808" s="253"/>
      <c r="G808" s="253"/>
      <c r="H808" s="25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50"/>
      <c r="B809" s="251"/>
      <c r="C809" s="251"/>
      <c r="D809" s="251"/>
      <c r="E809" s="252"/>
      <c r="F809" s="253"/>
      <c r="G809" s="253"/>
      <c r="H809" s="25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50"/>
      <c r="B810" s="251"/>
      <c r="C810" s="251"/>
      <c r="D810" s="251"/>
      <c r="E810" s="252"/>
      <c r="F810" s="253"/>
      <c r="G810" s="253"/>
      <c r="H810" s="25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50"/>
      <c r="B811" s="251"/>
      <c r="C811" s="251"/>
      <c r="D811" s="251"/>
      <c r="E811" s="252"/>
      <c r="F811" s="253"/>
      <c r="G811" s="253"/>
      <c r="H811" s="25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50"/>
      <c r="B812" s="251"/>
      <c r="C812" s="251"/>
      <c r="D812" s="251"/>
      <c r="E812" s="252"/>
      <c r="F812" s="253"/>
      <c r="G812" s="253"/>
      <c r="H812" s="25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50"/>
      <c r="B813" s="251"/>
      <c r="C813" s="251"/>
      <c r="D813" s="251"/>
      <c r="E813" s="252"/>
      <c r="F813" s="253"/>
      <c r="G813" s="253"/>
      <c r="H813" s="25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50"/>
      <c r="B814" s="251"/>
      <c r="C814" s="251"/>
      <c r="D814" s="251"/>
      <c r="E814" s="252"/>
      <c r="F814" s="253"/>
      <c r="G814" s="253"/>
      <c r="H814" s="25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50"/>
      <c r="B815" s="251"/>
      <c r="C815" s="251"/>
      <c r="D815" s="251"/>
      <c r="E815" s="252"/>
      <c r="F815" s="253"/>
      <c r="G815" s="253"/>
      <c r="H815" s="25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50"/>
      <c r="B816" s="251"/>
      <c r="C816" s="251"/>
      <c r="D816" s="251"/>
      <c r="E816" s="252"/>
      <c r="F816" s="253"/>
      <c r="G816" s="253"/>
      <c r="H816" s="25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50"/>
      <c r="B817" s="251"/>
      <c r="C817" s="251"/>
      <c r="D817" s="251"/>
      <c r="E817" s="252"/>
      <c r="F817" s="253"/>
      <c r="G817" s="253"/>
      <c r="H817" s="25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50"/>
      <c r="B818" s="251"/>
      <c r="C818" s="251"/>
      <c r="D818" s="251"/>
      <c r="E818" s="252"/>
      <c r="F818" s="253"/>
      <c r="G818" s="253"/>
      <c r="H818" s="25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50"/>
      <c r="B819" s="251"/>
      <c r="C819" s="251"/>
      <c r="D819" s="251"/>
      <c r="E819" s="252"/>
      <c r="F819" s="253"/>
      <c r="G819" s="253"/>
      <c r="H819" s="25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50"/>
      <c r="B820" s="251"/>
      <c r="C820" s="251"/>
      <c r="D820" s="251"/>
      <c r="E820" s="252"/>
      <c r="F820" s="253"/>
      <c r="G820" s="253"/>
      <c r="H820" s="25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50"/>
      <c r="B821" s="251"/>
      <c r="C821" s="251"/>
      <c r="D821" s="251"/>
      <c r="E821" s="252"/>
      <c r="F821" s="253"/>
      <c r="G821" s="253"/>
      <c r="H821" s="25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50"/>
      <c r="B822" s="251"/>
      <c r="C822" s="251"/>
      <c r="D822" s="251"/>
      <c r="E822" s="252"/>
      <c r="F822" s="253"/>
      <c r="G822" s="253"/>
      <c r="H822" s="25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50"/>
      <c r="B823" s="251"/>
      <c r="C823" s="251"/>
      <c r="D823" s="251"/>
      <c r="E823" s="252"/>
      <c r="F823" s="253"/>
      <c r="G823" s="253"/>
      <c r="H823" s="25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50"/>
      <c r="B824" s="251"/>
      <c r="C824" s="251"/>
      <c r="D824" s="251"/>
      <c r="E824" s="252"/>
      <c r="F824" s="253"/>
      <c r="G824" s="253"/>
      <c r="H824" s="25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50"/>
      <c r="B825" s="251"/>
      <c r="C825" s="251"/>
      <c r="D825" s="251"/>
      <c r="E825" s="252"/>
      <c r="F825" s="253"/>
      <c r="G825" s="253"/>
      <c r="H825" s="25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50"/>
      <c r="B826" s="251"/>
      <c r="C826" s="251"/>
      <c r="D826" s="251"/>
      <c r="E826" s="252"/>
      <c r="F826" s="253"/>
      <c r="G826" s="253"/>
      <c r="H826" s="25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50"/>
      <c r="B827" s="251"/>
      <c r="C827" s="251"/>
      <c r="D827" s="251"/>
      <c r="E827" s="252"/>
      <c r="F827" s="253"/>
      <c r="G827" s="253"/>
      <c r="H827" s="25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50"/>
      <c r="B828" s="251"/>
      <c r="C828" s="251"/>
      <c r="D828" s="251"/>
      <c r="E828" s="252"/>
      <c r="F828" s="253"/>
      <c r="G828" s="253"/>
      <c r="H828" s="25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50"/>
      <c r="B829" s="251"/>
      <c r="C829" s="251"/>
      <c r="D829" s="251"/>
      <c r="E829" s="252"/>
      <c r="F829" s="253"/>
      <c r="G829" s="253"/>
      <c r="H829" s="25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50"/>
      <c r="B830" s="251"/>
      <c r="C830" s="251"/>
      <c r="D830" s="251"/>
      <c r="E830" s="252"/>
      <c r="F830" s="253"/>
      <c r="G830" s="253"/>
      <c r="H830" s="25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50"/>
      <c r="B831" s="251"/>
      <c r="C831" s="251"/>
      <c r="D831" s="251"/>
      <c r="E831" s="252"/>
      <c r="F831" s="253"/>
      <c r="G831" s="253"/>
      <c r="H831" s="25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50"/>
      <c r="B832" s="251"/>
      <c r="C832" s="251"/>
      <c r="D832" s="251"/>
      <c r="E832" s="252"/>
      <c r="F832" s="253"/>
      <c r="G832" s="253"/>
      <c r="H832" s="25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50"/>
      <c r="B833" s="251"/>
      <c r="C833" s="251"/>
      <c r="D833" s="251"/>
      <c r="E833" s="252"/>
      <c r="F833" s="253"/>
      <c r="G833" s="253"/>
      <c r="H833" s="25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50"/>
      <c r="B834" s="251"/>
      <c r="C834" s="251"/>
      <c r="D834" s="251"/>
      <c r="E834" s="252"/>
      <c r="F834" s="253"/>
      <c r="G834" s="253"/>
      <c r="H834" s="25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50"/>
      <c r="B835" s="251"/>
      <c r="C835" s="251"/>
      <c r="D835" s="251"/>
      <c r="E835" s="252"/>
      <c r="F835" s="253"/>
      <c r="G835" s="253"/>
      <c r="H835" s="25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50"/>
      <c r="B836" s="251"/>
      <c r="C836" s="251"/>
      <c r="D836" s="251"/>
      <c r="E836" s="252"/>
      <c r="F836" s="253"/>
      <c r="G836" s="253"/>
      <c r="H836" s="25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50"/>
      <c r="B837" s="251"/>
      <c r="C837" s="251"/>
      <c r="D837" s="251"/>
      <c r="E837" s="252"/>
      <c r="F837" s="253"/>
      <c r="G837" s="253"/>
      <c r="H837" s="25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50"/>
      <c r="B838" s="251"/>
      <c r="C838" s="251"/>
      <c r="D838" s="251"/>
      <c r="E838" s="252"/>
      <c r="F838" s="253"/>
      <c r="G838" s="253"/>
      <c r="H838" s="25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50"/>
      <c r="B839" s="251"/>
      <c r="C839" s="251"/>
      <c r="D839" s="251"/>
      <c r="E839" s="252"/>
      <c r="F839" s="253"/>
      <c r="G839" s="253"/>
      <c r="H839" s="25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50"/>
      <c r="B840" s="251"/>
      <c r="C840" s="251"/>
      <c r="D840" s="251"/>
      <c r="E840" s="252"/>
      <c r="F840" s="253"/>
      <c r="G840" s="253"/>
      <c r="H840" s="25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50"/>
      <c r="B841" s="251"/>
      <c r="C841" s="251"/>
      <c r="D841" s="251"/>
      <c r="E841" s="252"/>
      <c r="F841" s="253"/>
      <c r="G841" s="253"/>
      <c r="H841" s="25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50"/>
      <c r="B842" s="251"/>
      <c r="C842" s="251"/>
      <c r="D842" s="251"/>
      <c r="E842" s="252"/>
      <c r="F842" s="253"/>
      <c r="G842" s="253"/>
      <c r="H842" s="25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50"/>
      <c r="B843" s="251"/>
      <c r="C843" s="251"/>
      <c r="D843" s="251"/>
      <c r="E843" s="252"/>
      <c r="F843" s="253"/>
      <c r="G843" s="253"/>
      <c r="H843" s="25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50"/>
      <c r="B844" s="251"/>
      <c r="C844" s="251"/>
      <c r="D844" s="251"/>
      <c r="E844" s="252"/>
      <c r="F844" s="253"/>
      <c r="G844" s="253"/>
      <c r="H844" s="25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50"/>
      <c r="B845" s="251"/>
      <c r="C845" s="251"/>
      <c r="D845" s="251"/>
      <c r="E845" s="252"/>
      <c r="F845" s="253"/>
      <c r="G845" s="253"/>
      <c r="H845" s="25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50"/>
      <c r="B846" s="251"/>
      <c r="C846" s="251"/>
      <c r="D846" s="251"/>
      <c r="E846" s="252"/>
      <c r="F846" s="253"/>
      <c r="G846" s="253"/>
      <c r="H846" s="25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50"/>
      <c r="B847" s="251"/>
      <c r="C847" s="251"/>
      <c r="D847" s="251"/>
      <c r="E847" s="252"/>
      <c r="F847" s="253"/>
      <c r="G847" s="253"/>
      <c r="H847" s="25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50"/>
      <c r="B848" s="251"/>
      <c r="C848" s="251"/>
      <c r="D848" s="251"/>
      <c r="E848" s="252"/>
      <c r="F848" s="253"/>
      <c r="G848" s="253"/>
      <c r="H848" s="25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50"/>
      <c r="B849" s="251"/>
      <c r="C849" s="251"/>
      <c r="D849" s="251"/>
      <c r="E849" s="252"/>
      <c r="F849" s="253"/>
      <c r="G849" s="253"/>
      <c r="H849" s="25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50"/>
      <c r="B850" s="251"/>
      <c r="C850" s="251"/>
      <c r="D850" s="251"/>
      <c r="E850" s="252"/>
      <c r="F850" s="253"/>
      <c r="G850" s="253"/>
      <c r="H850" s="25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50"/>
      <c r="B851" s="251"/>
      <c r="C851" s="251"/>
      <c r="D851" s="251"/>
      <c r="E851" s="252"/>
      <c r="F851" s="253"/>
      <c r="G851" s="253"/>
      <c r="H851" s="25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50"/>
      <c r="B852" s="251"/>
      <c r="C852" s="251"/>
      <c r="D852" s="251"/>
      <c r="E852" s="252"/>
      <c r="F852" s="253"/>
      <c r="G852" s="253"/>
      <c r="H852" s="25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50"/>
      <c r="B853" s="251"/>
      <c r="C853" s="251"/>
      <c r="D853" s="251"/>
      <c r="E853" s="252"/>
      <c r="F853" s="253"/>
      <c r="G853" s="253"/>
      <c r="H853" s="25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50"/>
      <c r="B854" s="251"/>
      <c r="C854" s="251"/>
      <c r="D854" s="251"/>
      <c r="E854" s="252"/>
      <c r="F854" s="253"/>
      <c r="G854" s="253"/>
      <c r="H854" s="25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50"/>
      <c r="B855" s="251"/>
      <c r="C855" s="251"/>
      <c r="D855" s="251"/>
      <c r="E855" s="252"/>
      <c r="F855" s="253"/>
      <c r="G855" s="253"/>
      <c r="H855" s="25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50"/>
      <c r="B856" s="251"/>
      <c r="C856" s="251"/>
      <c r="D856" s="251"/>
      <c r="E856" s="252"/>
      <c r="F856" s="253"/>
      <c r="G856" s="253"/>
      <c r="H856" s="25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50"/>
      <c r="B857" s="251"/>
      <c r="C857" s="251"/>
      <c r="D857" s="251"/>
      <c r="E857" s="252"/>
      <c r="F857" s="253"/>
      <c r="G857" s="253"/>
      <c r="H857" s="25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50"/>
      <c r="B858" s="251"/>
      <c r="C858" s="251"/>
      <c r="D858" s="251"/>
      <c r="E858" s="252"/>
      <c r="F858" s="253"/>
      <c r="G858" s="253"/>
      <c r="H858" s="25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50"/>
      <c r="B859" s="251"/>
      <c r="C859" s="251"/>
      <c r="D859" s="251"/>
      <c r="E859" s="252"/>
      <c r="F859" s="253"/>
      <c r="G859" s="253"/>
      <c r="H859" s="25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50"/>
      <c r="B860" s="251"/>
      <c r="C860" s="251"/>
      <c r="D860" s="251"/>
      <c r="E860" s="252"/>
      <c r="F860" s="253"/>
      <c r="G860" s="253"/>
      <c r="H860" s="25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50"/>
      <c r="B861" s="251"/>
      <c r="C861" s="251"/>
      <c r="D861" s="251"/>
      <c r="E861" s="252"/>
      <c r="F861" s="253"/>
      <c r="G861" s="253"/>
      <c r="H861" s="25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50"/>
      <c r="B862" s="251"/>
      <c r="C862" s="251"/>
      <c r="D862" s="251"/>
      <c r="E862" s="252"/>
      <c r="F862" s="253"/>
      <c r="G862" s="253"/>
      <c r="H862" s="25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50"/>
      <c r="B863" s="251"/>
      <c r="C863" s="251"/>
      <c r="D863" s="251"/>
      <c r="E863" s="252"/>
      <c r="F863" s="253"/>
      <c r="G863" s="253"/>
      <c r="H863" s="25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50"/>
      <c r="B864" s="251"/>
      <c r="C864" s="251"/>
      <c r="D864" s="251"/>
      <c r="E864" s="252"/>
      <c r="F864" s="253"/>
      <c r="G864" s="253"/>
      <c r="H864" s="25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50"/>
      <c r="B865" s="251"/>
      <c r="C865" s="251"/>
      <c r="D865" s="251"/>
      <c r="E865" s="252"/>
      <c r="F865" s="253"/>
      <c r="G865" s="253"/>
      <c r="H865" s="25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50"/>
      <c r="B866" s="251"/>
      <c r="C866" s="251"/>
      <c r="D866" s="251"/>
      <c r="E866" s="252"/>
      <c r="F866" s="253"/>
      <c r="G866" s="253"/>
      <c r="H866" s="25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50"/>
      <c r="B867" s="251"/>
      <c r="C867" s="251"/>
      <c r="D867" s="251"/>
      <c r="E867" s="252"/>
      <c r="F867" s="253"/>
      <c r="G867" s="253"/>
      <c r="H867" s="25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50"/>
      <c r="B868" s="251"/>
      <c r="C868" s="251"/>
      <c r="D868" s="251"/>
      <c r="E868" s="252"/>
      <c r="F868" s="253"/>
      <c r="G868" s="253"/>
      <c r="H868" s="25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50"/>
      <c r="B869" s="251"/>
      <c r="C869" s="251"/>
      <c r="D869" s="251"/>
      <c r="E869" s="252"/>
      <c r="F869" s="253"/>
      <c r="G869" s="253"/>
      <c r="H869" s="25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50"/>
      <c r="B870" s="251"/>
      <c r="C870" s="251"/>
      <c r="D870" s="251"/>
      <c r="E870" s="252"/>
      <c r="F870" s="253"/>
      <c r="G870" s="253"/>
      <c r="H870" s="25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50"/>
      <c r="B871" s="251"/>
      <c r="C871" s="251"/>
      <c r="D871" s="251"/>
      <c r="E871" s="252"/>
      <c r="F871" s="253"/>
      <c r="G871" s="253"/>
      <c r="H871" s="25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50"/>
      <c r="B872" s="251"/>
      <c r="C872" s="251"/>
      <c r="D872" s="251"/>
      <c r="E872" s="252"/>
      <c r="F872" s="253"/>
      <c r="G872" s="253"/>
      <c r="H872" s="25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50"/>
      <c r="B873" s="251"/>
      <c r="C873" s="251"/>
      <c r="D873" s="251"/>
      <c r="E873" s="252"/>
      <c r="F873" s="253"/>
      <c r="G873" s="253"/>
      <c r="H873" s="25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50"/>
      <c r="B874" s="251"/>
      <c r="C874" s="251"/>
      <c r="D874" s="251"/>
      <c r="E874" s="252"/>
      <c r="F874" s="253"/>
      <c r="G874" s="253"/>
      <c r="H874" s="25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50"/>
      <c r="B875" s="251"/>
      <c r="C875" s="251"/>
      <c r="D875" s="251"/>
      <c r="E875" s="252"/>
      <c r="F875" s="253"/>
      <c r="G875" s="253"/>
      <c r="H875" s="25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50"/>
      <c r="B876" s="251"/>
      <c r="C876" s="251"/>
      <c r="D876" s="251"/>
      <c r="E876" s="252"/>
      <c r="F876" s="253"/>
      <c r="G876" s="253"/>
      <c r="H876" s="25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50"/>
      <c r="B877" s="251"/>
      <c r="C877" s="251"/>
      <c r="D877" s="251"/>
      <c r="E877" s="252"/>
      <c r="F877" s="253"/>
      <c r="G877" s="253"/>
      <c r="H877" s="25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50"/>
      <c r="B878" s="251"/>
      <c r="C878" s="251"/>
      <c r="D878" s="251"/>
      <c r="E878" s="252"/>
      <c r="F878" s="253"/>
      <c r="G878" s="253"/>
      <c r="H878" s="25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50"/>
      <c r="B879" s="251"/>
      <c r="C879" s="251"/>
      <c r="D879" s="251"/>
      <c r="E879" s="252"/>
      <c r="F879" s="253"/>
      <c r="G879" s="253"/>
      <c r="H879" s="25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50"/>
      <c r="B880" s="251"/>
      <c r="C880" s="251"/>
      <c r="D880" s="251"/>
      <c r="E880" s="252"/>
      <c r="F880" s="253"/>
      <c r="G880" s="253"/>
      <c r="H880" s="25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50"/>
      <c r="B881" s="251"/>
      <c r="C881" s="251"/>
      <c r="D881" s="251"/>
      <c r="E881" s="252"/>
      <c r="F881" s="253"/>
      <c r="G881" s="253"/>
      <c r="H881" s="25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50"/>
      <c r="B882" s="251"/>
      <c r="C882" s="251"/>
      <c r="D882" s="251"/>
      <c r="E882" s="252"/>
      <c r="F882" s="253"/>
      <c r="G882" s="253"/>
      <c r="H882" s="25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50"/>
      <c r="B883" s="251"/>
      <c r="C883" s="251"/>
      <c r="D883" s="251"/>
      <c r="E883" s="252"/>
      <c r="F883" s="253"/>
      <c r="G883" s="253"/>
      <c r="H883" s="25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50"/>
      <c r="B884" s="251"/>
      <c r="C884" s="251"/>
      <c r="D884" s="251"/>
      <c r="E884" s="252"/>
      <c r="F884" s="253"/>
      <c r="G884" s="253"/>
      <c r="H884" s="25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50"/>
      <c r="B885" s="251"/>
      <c r="C885" s="251"/>
      <c r="D885" s="251"/>
      <c r="E885" s="252"/>
      <c r="F885" s="253"/>
      <c r="G885" s="253"/>
      <c r="H885" s="25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50"/>
      <c r="B886" s="251"/>
      <c r="C886" s="251"/>
      <c r="D886" s="251"/>
      <c r="E886" s="252"/>
      <c r="F886" s="253"/>
      <c r="G886" s="253"/>
      <c r="H886" s="25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50"/>
      <c r="B887" s="251"/>
      <c r="C887" s="251"/>
      <c r="D887" s="251"/>
      <c r="E887" s="252"/>
      <c r="F887" s="253"/>
      <c r="G887" s="253"/>
      <c r="H887" s="25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50"/>
      <c r="B888" s="251"/>
      <c r="C888" s="251"/>
      <c r="D888" s="251"/>
      <c r="E888" s="252"/>
      <c r="F888" s="253"/>
      <c r="G888" s="253"/>
      <c r="H888" s="25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50"/>
      <c r="B889" s="251"/>
      <c r="C889" s="251"/>
      <c r="D889" s="251"/>
      <c r="E889" s="252"/>
      <c r="F889" s="253"/>
      <c r="G889" s="253"/>
      <c r="H889" s="25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50"/>
      <c r="B890" s="251"/>
      <c r="C890" s="251"/>
      <c r="D890" s="251"/>
      <c r="E890" s="252"/>
      <c r="F890" s="253"/>
      <c r="G890" s="253"/>
      <c r="H890" s="25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50"/>
      <c r="B891" s="251"/>
      <c r="C891" s="251"/>
      <c r="D891" s="251"/>
      <c r="E891" s="252"/>
      <c r="F891" s="253"/>
      <c r="G891" s="253"/>
      <c r="H891" s="25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50"/>
      <c r="B892" s="251"/>
      <c r="C892" s="251"/>
      <c r="D892" s="251"/>
      <c r="E892" s="252"/>
      <c r="F892" s="253"/>
      <c r="G892" s="253"/>
      <c r="H892" s="25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50"/>
      <c r="B893" s="251"/>
      <c r="C893" s="251"/>
      <c r="D893" s="251"/>
      <c r="E893" s="252"/>
      <c r="F893" s="253"/>
      <c r="G893" s="253"/>
      <c r="H893" s="25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50"/>
      <c r="B894" s="251"/>
      <c r="C894" s="251"/>
      <c r="D894" s="251"/>
      <c r="E894" s="252"/>
      <c r="F894" s="253"/>
      <c r="G894" s="253"/>
      <c r="H894" s="25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50"/>
      <c r="B895" s="251"/>
      <c r="C895" s="251"/>
      <c r="D895" s="251"/>
      <c r="E895" s="252"/>
      <c r="F895" s="253"/>
      <c r="G895" s="253"/>
      <c r="H895" s="25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50"/>
      <c r="B896" s="251"/>
      <c r="C896" s="251"/>
      <c r="D896" s="251"/>
      <c r="E896" s="252"/>
      <c r="F896" s="253"/>
      <c r="G896" s="253"/>
      <c r="H896" s="25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50"/>
      <c r="B897" s="251"/>
      <c r="C897" s="251"/>
      <c r="D897" s="251"/>
      <c r="E897" s="252"/>
      <c r="F897" s="253"/>
      <c r="G897" s="253"/>
      <c r="H897" s="25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50"/>
      <c r="B898" s="251"/>
      <c r="C898" s="251"/>
      <c r="D898" s="251"/>
      <c r="E898" s="252"/>
      <c r="F898" s="253"/>
      <c r="G898" s="253"/>
      <c r="H898" s="25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250"/>
      <c r="B899" s="251"/>
      <c r="C899" s="251"/>
      <c r="D899" s="251"/>
      <c r="E899" s="252"/>
      <c r="F899" s="253"/>
      <c r="G899" s="253"/>
      <c r="H899" s="252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250"/>
      <c r="B900" s="251"/>
      <c r="C900" s="251"/>
      <c r="D900" s="251"/>
      <c r="E900" s="252"/>
      <c r="F900" s="253"/>
      <c r="G900" s="253"/>
      <c r="H900" s="252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250"/>
      <c r="B901" s="251"/>
      <c r="C901" s="251"/>
      <c r="D901" s="251"/>
      <c r="E901" s="252"/>
      <c r="F901" s="253"/>
      <c r="G901" s="253"/>
      <c r="H901" s="252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250"/>
      <c r="B902" s="251"/>
      <c r="C902" s="251"/>
      <c r="D902" s="251"/>
      <c r="E902" s="252"/>
      <c r="F902" s="253"/>
      <c r="G902" s="253"/>
      <c r="H902" s="252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250"/>
      <c r="B903" s="251"/>
      <c r="C903" s="251"/>
      <c r="D903" s="251"/>
      <c r="E903" s="252"/>
      <c r="F903" s="253"/>
      <c r="G903" s="253"/>
      <c r="H903" s="252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250"/>
      <c r="B904" s="251"/>
      <c r="C904" s="251"/>
      <c r="D904" s="251"/>
      <c r="E904" s="252"/>
      <c r="F904" s="253"/>
      <c r="G904" s="253"/>
      <c r="H904" s="252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250"/>
      <c r="B905" s="251"/>
      <c r="C905" s="251"/>
      <c r="D905" s="251"/>
      <c r="E905" s="252"/>
      <c r="F905" s="253"/>
      <c r="G905" s="253"/>
      <c r="H905" s="252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250"/>
      <c r="B906" s="251"/>
      <c r="C906" s="251"/>
      <c r="D906" s="251"/>
      <c r="E906" s="252"/>
      <c r="F906" s="253"/>
      <c r="G906" s="253"/>
      <c r="H906" s="252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250"/>
      <c r="B907" s="251"/>
      <c r="C907" s="251"/>
      <c r="D907" s="251"/>
      <c r="E907" s="252"/>
      <c r="F907" s="253"/>
      <c r="G907" s="253"/>
      <c r="H907" s="252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250"/>
      <c r="B908" s="251"/>
      <c r="C908" s="251"/>
      <c r="D908" s="251"/>
      <c r="E908" s="252"/>
      <c r="F908" s="253"/>
      <c r="G908" s="253"/>
      <c r="H908" s="252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250"/>
      <c r="B909" s="251"/>
      <c r="C909" s="251"/>
      <c r="D909" s="251"/>
      <c r="E909" s="252"/>
      <c r="F909" s="253"/>
      <c r="G909" s="253"/>
      <c r="H909" s="252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250"/>
      <c r="B910" s="251"/>
      <c r="C910" s="251"/>
      <c r="D910" s="251"/>
      <c r="E910" s="252"/>
      <c r="F910" s="253"/>
      <c r="G910" s="253"/>
      <c r="H910" s="252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250"/>
      <c r="B911" s="251"/>
      <c r="C911" s="251"/>
      <c r="D911" s="251"/>
      <c r="E911" s="252"/>
      <c r="F911" s="253"/>
      <c r="G911" s="253"/>
      <c r="H911" s="252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250"/>
      <c r="B912" s="251"/>
      <c r="C912" s="251"/>
      <c r="D912" s="251"/>
      <c r="E912" s="252"/>
      <c r="F912" s="253"/>
      <c r="G912" s="253"/>
      <c r="H912" s="252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250"/>
      <c r="B913" s="251"/>
      <c r="C913" s="251"/>
      <c r="D913" s="251"/>
      <c r="E913" s="252"/>
      <c r="F913" s="253"/>
      <c r="G913" s="253"/>
      <c r="H913" s="252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250"/>
      <c r="B914" s="251"/>
      <c r="C914" s="251"/>
      <c r="D914" s="251"/>
      <c r="E914" s="252"/>
      <c r="F914" s="253"/>
      <c r="G914" s="253"/>
      <c r="H914" s="252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250"/>
      <c r="B915" s="251"/>
      <c r="C915" s="251"/>
      <c r="D915" s="251"/>
      <c r="E915" s="252"/>
      <c r="F915" s="253"/>
      <c r="G915" s="253"/>
      <c r="H915" s="252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250"/>
      <c r="B916" s="251"/>
      <c r="C916" s="251"/>
      <c r="D916" s="251"/>
      <c r="E916" s="252"/>
      <c r="F916" s="253"/>
      <c r="G916" s="253"/>
      <c r="H916" s="252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250"/>
      <c r="B917" s="251"/>
      <c r="C917" s="251"/>
      <c r="D917" s="251"/>
      <c r="E917" s="252"/>
      <c r="F917" s="253"/>
      <c r="G917" s="253"/>
      <c r="H917" s="252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250"/>
      <c r="B918" s="251"/>
      <c r="C918" s="251"/>
      <c r="D918" s="251"/>
      <c r="E918" s="252"/>
      <c r="F918" s="253"/>
      <c r="G918" s="253"/>
      <c r="H918" s="252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250"/>
      <c r="B919" s="251"/>
      <c r="C919" s="251"/>
      <c r="D919" s="251"/>
      <c r="E919" s="252"/>
      <c r="F919" s="253"/>
      <c r="G919" s="253"/>
      <c r="H919" s="252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250"/>
      <c r="B920" s="251"/>
      <c r="C920" s="251"/>
      <c r="D920" s="251"/>
      <c r="E920" s="252"/>
      <c r="F920" s="253"/>
      <c r="G920" s="253"/>
      <c r="H920" s="252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250"/>
      <c r="B921" s="251"/>
      <c r="C921" s="251"/>
      <c r="D921" s="251"/>
      <c r="E921" s="252"/>
      <c r="F921" s="253"/>
      <c r="G921" s="253"/>
      <c r="H921" s="252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250"/>
      <c r="B922" s="251"/>
      <c r="C922" s="251"/>
      <c r="D922" s="251"/>
      <c r="E922" s="252"/>
      <c r="F922" s="253"/>
      <c r="G922" s="253"/>
      <c r="H922" s="252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250"/>
      <c r="B923" s="251"/>
      <c r="C923" s="251"/>
      <c r="D923" s="251"/>
      <c r="E923" s="252"/>
      <c r="F923" s="253"/>
      <c r="G923" s="253"/>
      <c r="H923" s="252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250"/>
      <c r="B924" s="251"/>
      <c r="C924" s="251"/>
      <c r="D924" s="251"/>
      <c r="E924" s="252"/>
      <c r="F924" s="253"/>
      <c r="G924" s="253"/>
      <c r="H924" s="252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250"/>
      <c r="B925" s="251"/>
      <c r="C925" s="251"/>
      <c r="D925" s="251"/>
      <c r="E925" s="252"/>
      <c r="F925" s="253"/>
      <c r="G925" s="253"/>
      <c r="H925" s="252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250"/>
      <c r="B926" s="251"/>
      <c r="C926" s="251"/>
      <c r="D926" s="251"/>
      <c r="E926" s="252"/>
      <c r="F926" s="253"/>
      <c r="G926" s="253"/>
      <c r="H926" s="252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250"/>
      <c r="B927" s="251"/>
      <c r="C927" s="251"/>
      <c r="D927" s="251"/>
      <c r="E927" s="252"/>
      <c r="F927" s="253"/>
      <c r="G927" s="253"/>
      <c r="H927" s="252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250"/>
      <c r="B928" s="251"/>
      <c r="C928" s="251"/>
      <c r="D928" s="251"/>
      <c r="E928" s="252"/>
      <c r="F928" s="253"/>
      <c r="G928" s="253"/>
      <c r="H928" s="252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250"/>
      <c r="B929" s="251"/>
      <c r="C929" s="251"/>
      <c r="D929" s="251"/>
      <c r="E929" s="252"/>
      <c r="F929" s="253"/>
      <c r="G929" s="253"/>
      <c r="H929" s="252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250"/>
      <c r="B930" s="251"/>
      <c r="C930" s="251"/>
      <c r="D930" s="251"/>
      <c r="E930" s="252"/>
      <c r="F930" s="253"/>
      <c r="G930" s="253"/>
      <c r="H930" s="252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250"/>
      <c r="B931" s="251"/>
      <c r="C931" s="251"/>
      <c r="D931" s="251"/>
      <c r="E931" s="252"/>
      <c r="F931" s="253"/>
      <c r="G931" s="253"/>
      <c r="H931" s="252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250"/>
      <c r="B932" s="251"/>
      <c r="C932" s="251"/>
      <c r="D932" s="251"/>
      <c r="E932" s="252"/>
      <c r="F932" s="253"/>
      <c r="G932" s="253"/>
      <c r="H932" s="252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250"/>
      <c r="B933" s="251"/>
      <c r="C933" s="251"/>
      <c r="D933" s="251"/>
      <c r="E933" s="252"/>
      <c r="F933" s="253"/>
      <c r="G933" s="253"/>
      <c r="H933" s="252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250"/>
      <c r="B934" s="251"/>
      <c r="C934" s="251"/>
      <c r="D934" s="251"/>
      <c r="E934" s="252"/>
      <c r="F934" s="253"/>
      <c r="G934" s="253"/>
      <c r="H934" s="252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250"/>
      <c r="B935" s="251"/>
      <c r="C935" s="251"/>
      <c r="D935" s="251"/>
      <c r="E935" s="252"/>
      <c r="F935" s="253"/>
      <c r="G935" s="253"/>
      <c r="H935" s="252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250"/>
      <c r="B936" s="251"/>
      <c r="C936" s="251"/>
      <c r="D936" s="251"/>
      <c r="E936" s="252"/>
      <c r="F936" s="253"/>
      <c r="G936" s="253"/>
      <c r="H936" s="252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250"/>
      <c r="B937" s="251"/>
      <c r="C937" s="251"/>
      <c r="D937" s="251"/>
      <c r="E937" s="252"/>
      <c r="F937" s="253"/>
      <c r="G937" s="253"/>
      <c r="H937" s="252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250"/>
      <c r="B938" s="251"/>
      <c r="C938" s="251"/>
      <c r="D938" s="251"/>
      <c r="E938" s="252"/>
      <c r="F938" s="253"/>
      <c r="G938" s="253"/>
      <c r="H938" s="252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250"/>
      <c r="B939" s="251"/>
      <c r="C939" s="251"/>
      <c r="D939" s="251"/>
      <c r="E939" s="252"/>
      <c r="F939" s="253"/>
      <c r="G939" s="253"/>
      <c r="H939" s="252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250"/>
      <c r="B940" s="251"/>
      <c r="C940" s="251"/>
      <c r="D940" s="251"/>
      <c r="E940" s="252"/>
      <c r="F940" s="253"/>
      <c r="G940" s="253"/>
      <c r="H940" s="252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250"/>
      <c r="B941" s="251"/>
      <c r="C941" s="251"/>
      <c r="D941" s="251"/>
      <c r="E941" s="252"/>
      <c r="F941" s="253"/>
      <c r="G941" s="253"/>
      <c r="H941" s="252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250"/>
      <c r="B942" s="251"/>
      <c r="C942" s="251"/>
      <c r="D942" s="251"/>
      <c r="E942" s="252"/>
      <c r="F942" s="253"/>
      <c r="G942" s="253"/>
      <c r="H942" s="252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250"/>
      <c r="B943" s="251"/>
      <c r="C943" s="251"/>
      <c r="D943" s="251"/>
      <c r="E943" s="252"/>
      <c r="F943" s="253"/>
      <c r="G943" s="253"/>
      <c r="H943" s="252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250"/>
      <c r="B944" s="251"/>
      <c r="C944" s="251"/>
      <c r="D944" s="251"/>
      <c r="E944" s="252"/>
      <c r="F944" s="253"/>
      <c r="G944" s="253"/>
      <c r="H944" s="252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250"/>
      <c r="B945" s="251"/>
      <c r="C945" s="251"/>
      <c r="D945" s="251"/>
      <c r="E945" s="252"/>
      <c r="F945" s="253"/>
      <c r="G945" s="253"/>
      <c r="H945" s="252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250"/>
      <c r="B946" s="251"/>
      <c r="C946" s="251"/>
      <c r="D946" s="251"/>
      <c r="E946" s="252"/>
      <c r="F946" s="253"/>
      <c r="G946" s="253"/>
      <c r="H946" s="252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250"/>
      <c r="B947" s="251"/>
      <c r="C947" s="251"/>
      <c r="D947" s="251"/>
      <c r="E947" s="252"/>
      <c r="F947" s="253"/>
      <c r="G947" s="253"/>
      <c r="H947" s="252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250"/>
      <c r="B948" s="251"/>
      <c r="C948" s="251"/>
      <c r="D948" s="251"/>
      <c r="E948" s="252"/>
      <c r="F948" s="253"/>
      <c r="G948" s="253"/>
      <c r="H948" s="252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250"/>
      <c r="B949" s="251"/>
      <c r="C949" s="251"/>
      <c r="D949" s="251"/>
      <c r="E949" s="252"/>
      <c r="F949" s="253"/>
      <c r="G949" s="253"/>
      <c r="H949" s="252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250"/>
      <c r="B950" s="251"/>
      <c r="C950" s="251"/>
      <c r="D950" s="251"/>
      <c r="E950" s="252"/>
      <c r="F950" s="253"/>
      <c r="G950" s="253"/>
      <c r="H950" s="252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250"/>
      <c r="B951" s="251"/>
      <c r="C951" s="251"/>
      <c r="D951" s="251"/>
      <c r="E951" s="252"/>
      <c r="F951" s="253"/>
      <c r="G951" s="253"/>
      <c r="H951" s="252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250"/>
      <c r="B952" s="251"/>
      <c r="C952" s="251"/>
      <c r="D952" s="251"/>
      <c r="E952" s="252"/>
      <c r="F952" s="253"/>
      <c r="G952" s="253"/>
      <c r="H952" s="252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250"/>
      <c r="B953" s="251"/>
      <c r="C953" s="251"/>
      <c r="D953" s="251"/>
      <c r="E953" s="252"/>
      <c r="F953" s="253"/>
      <c r="G953" s="253"/>
      <c r="H953" s="252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250"/>
      <c r="B954" s="251"/>
      <c r="C954" s="251"/>
      <c r="D954" s="251"/>
      <c r="E954" s="252"/>
      <c r="F954" s="253"/>
      <c r="G954" s="253"/>
      <c r="H954" s="252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250"/>
      <c r="B955" s="251"/>
      <c r="C955" s="251"/>
      <c r="D955" s="251"/>
      <c r="E955" s="252"/>
      <c r="F955" s="253"/>
      <c r="G955" s="253"/>
      <c r="H955" s="252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250"/>
      <c r="B956" s="251"/>
      <c r="C956" s="251"/>
      <c r="D956" s="251"/>
      <c r="E956" s="252"/>
      <c r="F956" s="253"/>
      <c r="G956" s="253"/>
      <c r="H956" s="252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250"/>
      <c r="B957" s="251"/>
      <c r="C957" s="251"/>
      <c r="D957" s="251"/>
      <c r="E957" s="252"/>
      <c r="F957" s="253"/>
      <c r="G957" s="253"/>
      <c r="H957" s="252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250"/>
      <c r="B958" s="251"/>
      <c r="C958" s="251"/>
      <c r="D958" s="251"/>
      <c r="E958" s="252"/>
      <c r="F958" s="253"/>
      <c r="G958" s="253"/>
      <c r="H958" s="252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250"/>
      <c r="B959" s="251"/>
      <c r="C959" s="251"/>
      <c r="D959" s="251"/>
      <c r="E959" s="252"/>
      <c r="F959" s="253"/>
      <c r="G959" s="253"/>
      <c r="H959" s="252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250"/>
      <c r="B960" s="251"/>
      <c r="C960" s="251"/>
      <c r="D960" s="251"/>
      <c r="E960" s="252"/>
      <c r="F960" s="253"/>
      <c r="G960" s="253"/>
      <c r="H960" s="252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250"/>
      <c r="B961" s="251"/>
      <c r="C961" s="251"/>
      <c r="D961" s="251"/>
      <c r="E961" s="252"/>
      <c r="F961" s="253"/>
      <c r="G961" s="253"/>
      <c r="H961" s="252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250"/>
      <c r="B962" s="251"/>
      <c r="C962" s="251"/>
      <c r="D962" s="251"/>
      <c r="E962" s="252"/>
      <c r="F962" s="253"/>
      <c r="G962" s="253"/>
      <c r="H962" s="252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250"/>
      <c r="B963" s="251"/>
      <c r="C963" s="251"/>
      <c r="D963" s="251"/>
      <c r="E963" s="252"/>
      <c r="F963" s="253"/>
      <c r="G963" s="253"/>
      <c r="H963" s="252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250"/>
      <c r="B964" s="251"/>
      <c r="C964" s="251"/>
      <c r="D964" s="251"/>
      <c r="E964" s="252"/>
      <c r="F964" s="253"/>
      <c r="G964" s="253"/>
      <c r="H964" s="252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250"/>
      <c r="B965" s="251"/>
      <c r="C965" s="251"/>
      <c r="D965" s="251"/>
      <c r="E965" s="252"/>
      <c r="F965" s="253"/>
      <c r="G965" s="253"/>
      <c r="H965" s="252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250"/>
      <c r="B966" s="251"/>
      <c r="C966" s="251"/>
      <c r="D966" s="251"/>
      <c r="E966" s="252"/>
      <c r="F966" s="253"/>
      <c r="G966" s="253"/>
      <c r="H966" s="252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250"/>
      <c r="B967" s="251"/>
      <c r="C967" s="251"/>
      <c r="D967" s="251"/>
      <c r="E967" s="252"/>
      <c r="F967" s="253"/>
      <c r="G967" s="253"/>
      <c r="H967" s="252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250"/>
      <c r="B968" s="251"/>
      <c r="C968" s="251"/>
      <c r="D968" s="251"/>
      <c r="E968" s="252"/>
      <c r="F968" s="253"/>
      <c r="G968" s="253"/>
      <c r="H968" s="252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250"/>
      <c r="B969" s="251"/>
      <c r="C969" s="251"/>
      <c r="D969" s="251"/>
      <c r="E969" s="252"/>
      <c r="F969" s="253"/>
      <c r="G969" s="253"/>
      <c r="H969" s="252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250"/>
      <c r="B970" s="251"/>
      <c r="C970" s="251"/>
      <c r="D970" s="251"/>
      <c r="E970" s="252"/>
      <c r="F970" s="253"/>
      <c r="G970" s="253"/>
      <c r="H970" s="252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250"/>
      <c r="B971" s="251"/>
      <c r="C971" s="251"/>
      <c r="D971" s="251"/>
      <c r="E971" s="252"/>
      <c r="F971" s="253"/>
      <c r="G971" s="253"/>
      <c r="H971" s="252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250"/>
      <c r="B972" s="251"/>
      <c r="C972" s="251"/>
      <c r="D972" s="251"/>
      <c r="E972" s="252"/>
      <c r="F972" s="253"/>
      <c r="G972" s="253"/>
      <c r="H972" s="252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250"/>
      <c r="B973" s="251"/>
      <c r="C973" s="251"/>
      <c r="D973" s="251"/>
      <c r="E973" s="252"/>
      <c r="F973" s="253"/>
      <c r="G973" s="253"/>
      <c r="H973" s="252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250"/>
      <c r="B974" s="251"/>
      <c r="C974" s="251"/>
      <c r="D974" s="251"/>
      <c r="E974" s="252"/>
      <c r="F974" s="253"/>
      <c r="G974" s="253"/>
      <c r="H974" s="252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250"/>
      <c r="B975" s="251"/>
      <c r="C975" s="251"/>
      <c r="D975" s="251"/>
      <c r="E975" s="252"/>
      <c r="F975" s="253"/>
      <c r="G975" s="253"/>
      <c r="H975" s="252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250"/>
      <c r="B976" s="251"/>
      <c r="C976" s="251"/>
      <c r="D976" s="251"/>
      <c r="E976" s="252"/>
      <c r="F976" s="253"/>
      <c r="G976" s="253"/>
      <c r="H976" s="252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250"/>
      <c r="B977" s="251"/>
      <c r="C977" s="251"/>
      <c r="D977" s="251"/>
      <c r="E977" s="252"/>
      <c r="F977" s="253"/>
      <c r="G977" s="253"/>
      <c r="H977" s="252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250"/>
      <c r="B978" s="251"/>
      <c r="C978" s="251"/>
      <c r="D978" s="251"/>
      <c r="E978" s="252"/>
      <c r="F978" s="253"/>
      <c r="G978" s="253"/>
      <c r="H978" s="252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250"/>
      <c r="B979" s="251"/>
      <c r="C979" s="251"/>
      <c r="D979" s="251"/>
      <c r="E979" s="252"/>
      <c r="F979" s="253"/>
      <c r="G979" s="253"/>
      <c r="H979" s="252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250"/>
      <c r="B980" s="251"/>
      <c r="C980" s="251"/>
      <c r="D980" s="251"/>
      <c r="E980" s="252"/>
      <c r="F980" s="253"/>
      <c r="G980" s="253"/>
      <c r="H980" s="252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250"/>
      <c r="B981" s="251"/>
      <c r="C981" s="251"/>
      <c r="D981" s="251"/>
      <c r="E981" s="252"/>
      <c r="F981" s="253"/>
      <c r="G981" s="253"/>
      <c r="H981" s="25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250"/>
      <c r="B982" s="251"/>
      <c r="C982" s="251"/>
      <c r="D982" s="251"/>
      <c r="E982" s="252"/>
      <c r="F982" s="253"/>
      <c r="G982" s="253"/>
      <c r="H982" s="252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250"/>
      <c r="B983" s="251"/>
      <c r="C983" s="251"/>
      <c r="D983" s="251"/>
      <c r="E983" s="252"/>
      <c r="F983" s="253"/>
      <c r="G983" s="253"/>
      <c r="H983" s="252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250"/>
      <c r="B984" s="251"/>
      <c r="C984" s="251"/>
      <c r="D984" s="251"/>
      <c r="E984" s="252"/>
      <c r="F984" s="253"/>
      <c r="G984" s="253"/>
      <c r="H984" s="252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250"/>
      <c r="B985" s="251"/>
      <c r="C985" s="251"/>
      <c r="D985" s="251"/>
      <c r="E985" s="252"/>
      <c r="F985" s="253"/>
      <c r="G985" s="253"/>
      <c r="H985" s="252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250"/>
      <c r="B986" s="251"/>
      <c r="C986" s="251"/>
      <c r="D986" s="251"/>
      <c r="E986" s="252"/>
      <c r="F986" s="253"/>
      <c r="G986" s="253"/>
      <c r="H986" s="252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250"/>
      <c r="B987" s="251"/>
      <c r="C987" s="251"/>
      <c r="D987" s="251"/>
      <c r="E987" s="252"/>
      <c r="F987" s="253"/>
      <c r="G987" s="253"/>
      <c r="H987" s="252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250"/>
      <c r="B988" s="251"/>
      <c r="C988" s="251"/>
      <c r="D988" s="251"/>
      <c r="E988" s="252"/>
      <c r="F988" s="253"/>
      <c r="G988" s="253"/>
      <c r="H988" s="252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250"/>
      <c r="B989" s="251"/>
      <c r="C989" s="251"/>
      <c r="D989" s="251"/>
      <c r="E989" s="252"/>
      <c r="F989" s="253"/>
      <c r="G989" s="253"/>
      <c r="H989" s="252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250"/>
      <c r="B990" s="251"/>
      <c r="C990" s="251"/>
      <c r="D990" s="251"/>
      <c r="E990" s="252"/>
      <c r="F990" s="253"/>
      <c r="G990" s="253"/>
      <c r="H990" s="252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250"/>
      <c r="B991" s="251"/>
      <c r="C991" s="251"/>
      <c r="D991" s="251"/>
      <c r="E991" s="252"/>
      <c r="F991" s="253"/>
      <c r="G991" s="253"/>
      <c r="H991" s="252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250"/>
      <c r="B992" s="251"/>
      <c r="C992" s="251"/>
      <c r="D992" s="251"/>
      <c r="E992" s="252"/>
      <c r="F992" s="253"/>
      <c r="G992" s="253"/>
      <c r="H992" s="252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250"/>
      <c r="B993" s="251"/>
      <c r="C993" s="251"/>
      <c r="D993" s="251"/>
      <c r="E993" s="252"/>
      <c r="F993" s="253"/>
      <c r="G993" s="253"/>
      <c r="H993" s="252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250"/>
      <c r="B994" s="251"/>
      <c r="C994" s="251"/>
      <c r="D994" s="251"/>
      <c r="E994" s="252"/>
      <c r="F994" s="253"/>
      <c r="G994" s="253"/>
      <c r="H994" s="252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250"/>
      <c r="B995" s="251"/>
      <c r="C995" s="251"/>
      <c r="D995" s="251"/>
      <c r="E995" s="252"/>
      <c r="F995" s="253"/>
      <c r="G995" s="253"/>
      <c r="H995" s="252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250"/>
      <c r="B996" s="251"/>
      <c r="C996" s="251"/>
      <c r="D996" s="251"/>
      <c r="E996" s="252"/>
      <c r="F996" s="253"/>
      <c r="G996" s="253"/>
      <c r="H996" s="252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250"/>
      <c r="B997" s="251"/>
      <c r="C997" s="251"/>
      <c r="D997" s="251"/>
      <c r="E997" s="252"/>
      <c r="F997" s="253"/>
      <c r="G997" s="253"/>
      <c r="H997" s="252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250"/>
      <c r="B998" s="251"/>
      <c r="C998" s="251"/>
      <c r="D998" s="251"/>
      <c r="E998" s="252"/>
      <c r="F998" s="253"/>
      <c r="G998" s="253"/>
      <c r="H998" s="252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250"/>
      <c r="B999" s="251"/>
      <c r="C999" s="251"/>
      <c r="D999" s="251"/>
      <c r="E999" s="252"/>
      <c r="F999" s="253"/>
      <c r="G999" s="253"/>
      <c r="H999" s="252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" customHeight="1">
      <c r="A1000" s="250"/>
      <c r="B1000" s="251"/>
      <c r="C1000" s="251"/>
      <c r="D1000" s="251"/>
      <c r="E1000" s="252"/>
      <c r="F1000" s="253"/>
      <c r="G1000" s="253"/>
      <c r="H1000" s="252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A1:H1"/>
    <mergeCell ref="A8:C8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7"/>
  <sheetViews>
    <sheetView showGridLines="0" topLeftCell="A2" zoomScale="150" zoomScaleNormal="150" workbookViewId="0">
      <selection activeCell="F2" sqref="F2"/>
    </sheetView>
  </sheetViews>
  <sheetFormatPr baseColWidth="10" defaultColWidth="16.75" defaultRowHeight="15" customHeight="1"/>
  <cols>
    <col min="1" max="1" width="4.75" customWidth="1"/>
    <col min="2" max="2" width="19" customWidth="1"/>
    <col min="3" max="3" width="58" customWidth="1"/>
    <col min="4" max="4" width="4.25" customWidth="1"/>
    <col min="5" max="6" width="13.25" customWidth="1"/>
    <col min="7" max="7" width="20.25" customWidth="1"/>
    <col min="8" max="8" width="16" customWidth="1"/>
    <col min="9" max="26" width="9.25" customWidth="1"/>
  </cols>
  <sheetData>
    <row r="1" spans="1:26" ht="27.75" customHeight="1">
      <c r="A1" s="392" t="s">
        <v>136</v>
      </c>
      <c r="B1" s="375"/>
      <c r="C1" s="375"/>
      <c r="D1" s="375"/>
      <c r="E1" s="375"/>
      <c r="F1" s="375"/>
      <c r="G1" s="375"/>
      <c r="H1" s="37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29" t="s">
        <v>137</v>
      </c>
      <c r="B2" s="134"/>
      <c r="C2" s="134"/>
      <c r="D2" s="134"/>
      <c r="E2" s="134"/>
      <c r="F2" s="134"/>
      <c r="G2" s="134"/>
      <c r="H2" s="1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53" t="s">
        <v>989</v>
      </c>
      <c r="B3" s="134"/>
      <c r="C3" s="134"/>
      <c r="D3" s="134"/>
      <c r="E3" s="134"/>
      <c r="F3" s="134"/>
      <c r="G3" s="134"/>
      <c r="H3" s="1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57"/>
      <c r="B4" s="153"/>
      <c r="C4" s="157"/>
      <c r="D4" s="130"/>
      <c r="E4" s="130"/>
      <c r="F4" s="130"/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58"/>
      <c r="B5" s="159"/>
      <c r="C5" s="159"/>
      <c r="D5" s="159"/>
      <c r="E5" s="160"/>
      <c r="F5" s="161"/>
      <c r="G5" s="161"/>
      <c r="H5" s="16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133" t="s">
        <v>139</v>
      </c>
      <c r="B6" s="134"/>
      <c r="C6" s="134"/>
      <c r="D6" s="134"/>
      <c r="E6" s="134"/>
      <c r="F6" s="134"/>
      <c r="G6" s="134"/>
      <c r="H6" s="13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140</v>
      </c>
      <c r="B7" s="134"/>
      <c r="C7" s="134"/>
      <c r="D7" s="134"/>
      <c r="E7" s="133" t="s">
        <v>141</v>
      </c>
      <c r="F7" s="134"/>
      <c r="G7" s="134"/>
      <c r="H7" s="13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62"/>
      <c r="E8" s="134" t="s">
        <v>143</v>
      </c>
      <c r="F8" s="163"/>
      <c r="G8" s="163"/>
      <c r="H8" s="16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158"/>
      <c r="F9" s="158"/>
      <c r="G9" s="158"/>
      <c r="H9" s="15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165" t="s">
        <v>148</v>
      </c>
      <c r="F10" s="165" t="s">
        <v>149</v>
      </c>
      <c r="G10" s="165" t="s">
        <v>150</v>
      </c>
      <c r="H10" s="165" t="s">
        <v>151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165" t="s">
        <v>35</v>
      </c>
      <c r="B11" s="165" t="s">
        <v>42</v>
      </c>
      <c r="C11" s="165" t="s">
        <v>48</v>
      </c>
      <c r="D11" s="165" t="s">
        <v>54</v>
      </c>
      <c r="E11" s="165" t="s">
        <v>58</v>
      </c>
      <c r="F11" s="165" t="s">
        <v>62</v>
      </c>
      <c r="G11" s="165" t="s">
        <v>65</v>
      </c>
      <c r="H11" s="165" t="s">
        <v>38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" customHeight="1">
      <c r="A12" s="158"/>
      <c r="B12" s="158"/>
      <c r="C12" s="158"/>
      <c r="D12" s="158"/>
      <c r="E12" s="158"/>
      <c r="F12" s="158"/>
      <c r="G12" s="158"/>
      <c r="H12" s="15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30.75" customHeight="1">
      <c r="A13" s="166"/>
      <c r="B13" s="167" t="s">
        <v>36</v>
      </c>
      <c r="C13" s="167" t="s">
        <v>152</v>
      </c>
      <c r="D13" s="167"/>
      <c r="E13" s="168"/>
      <c r="F13" s="169"/>
      <c r="G13" s="169">
        <f>G34</f>
        <v>0</v>
      </c>
      <c r="H13" s="168">
        <v>827.83636006999996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8.5" customHeight="1">
      <c r="A14" s="172"/>
      <c r="B14" s="173" t="s">
        <v>35</v>
      </c>
      <c r="C14" s="173" t="s">
        <v>153</v>
      </c>
      <c r="D14" s="173"/>
      <c r="E14" s="174"/>
      <c r="F14" s="175"/>
      <c r="G14" s="175">
        <f>SUM(G15:G18)</f>
        <v>0</v>
      </c>
      <c r="H14" s="174">
        <v>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4" customHeight="1">
      <c r="A15" s="194">
        <v>1</v>
      </c>
      <c r="B15" s="177" t="s">
        <v>990</v>
      </c>
      <c r="C15" s="177" t="s">
        <v>991</v>
      </c>
      <c r="D15" s="177" t="s">
        <v>156</v>
      </c>
      <c r="E15" s="209">
        <v>370.47300000000001</v>
      </c>
      <c r="F15" s="225"/>
      <c r="G15" s="179">
        <f t="shared" ref="G15:G18" si="0">E15*F15</f>
        <v>0</v>
      </c>
      <c r="H15" s="178">
        <v>0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4" customHeight="1">
      <c r="A16" s="194">
        <v>2</v>
      </c>
      <c r="B16" s="177" t="s">
        <v>992</v>
      </c>
      <c r="C16" s="177" t="s">
        <v>993</v>
      </c>
      <c r="D16" s="177" t="s">
        <v>156</v>
      </c>
      <c r="E16" s="178">
        <v>370.47300000000001</v>
      </c>
      <c r="F16" s="179"/>
      <c r="G16" s="179">
        <f t="shared" si="0"/>
        <v>0</v>
      </c>
      <c r="H16" s="178"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194">
        <v>3</v>
      </c>
      <c r="B17" s="177"/>
      <c r="C17" s="205" t="s">
        <v>937</v>
      </c>
      <c r="D17" s="177" t="s">
        <v>156</v>
      </c>
      <c r="E17" s="178">
        <v>370.47300000000001</v>
      </c>
      <c r="F17" s="225"/>
      <c r="G17" s="179">
        <f t="shared" si="0"/>
        <v>0</v>
      </c>
      <c r="H17" s="178"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194">
        <v>4</v>
      </c>
      <c r="B18" s="177"/>
      <c r="C18" s="205" t="s">
        <v>938</v>
      </c>
      <c r="D18" s="205" t="s">
        <v>179</v>
      </c>
      <c r="E18" s="178">
        <f>E17*1.4</f>
        <v>518.66219999999998</v>
      </c>
      <c r="F18" s="225"/>
      <c r="G18" s="179">
        <f t="shared" si="0"/>
        <v>0</v>
      </c>
      <c r="H18" s="178"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8.5" customHeight="1">
      <c r="A19" s="172"/>
      <c r="B19" s="173" t="s">
        <v>58</v>
      </c>
      <c r="C19" s="290" t="s">
        <v>994</v>
      </c>
      <c r="D19" s="173"/>
      <c r="E19" s="174"/>
      <c r="F19" s="175"/>
      <c r="G19" s="175">
        <f>SUM(G20:G26)</f>
        <v>0</v>
      </c>
      <c r="H19" s="174">
        <v>827.83636006999996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176">
        <v>5</v>
      </c>
      <c r="B20" s="177" t="s">
        <v>995</v>
      </c>
      <c r="C20" s="177" t="s">
        <v>996</v>
      </c>
      <c r="D20" s="177" t="s">
        <v>174</v>
      </c>
      <c r="E20" s="178">
        <v>740.947</v>
      </c>
      <c r="F20" s="179"/>
      <c r="G20" s="179">
        <f t="shared" ref="G20:G26" si="1">E20*F20</f>
        <v>0</v>
      </c>
      <c r="H20" s="178">
        <v>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4" customHeight="1">
      <c r="A21" s="176">
        <v>6</v>
      </c>
      <c r="B21" s="177" t="s">
        <v>997</v>
      </c>
      <c r="C21" s="177" t="s">
        <v>998</v>
      </c>
      <c r="D21" s="177" t="s">
        <v>156</v>
      </c>
      <c r="E21" s="178">
        <v>148.18899999999999</v>
      </c>
      <c r="F21" s="179"/>
      <c r="G21" s="179">
        <f t="shared" si="1"/>
        <v>0</v>
      </c>
      <c r="H21" s="178">
        <v>286.19000625000001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4" customHeight="1">
      <c r="A22" s="176">
        <v>7</v>
      </c>
      <c r="B22" s="177" t="s">
        <v>999</v>
      </c>
      <c r="C22" s="177" t="s">
        <v>1000</v>
      </c>
      <c r="D22" s="177" t="s">
        <v>174</v>
      </c>
      <c r="E22" s="178">
        <v>740.947</v>
      </c>
      <c r="F22" s="179"/>
      <c r="G22" s="179">
        <f t="shared" si="1"/>
        <v>0</v>
      </c>
      <c r="H22" s="178">
        <v>266.10370558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24" customHeight="1">
      <c r="A23" s="176">
        <v>8</v>
      </c>
      <c r="B23" s="177" t="s">
        <v>1001</v>
      </c>
      <c r="C23" s="177" t="s">
        <v>1002</v>
      </c>
      <c r="D23" s="177" t="s">
        <v>174</v>
      </c>
      <c r="E23" s="178">
        <v>740.947</v>
      </c>
      <c r="F23" s="179"/>
      <c r="G23" s="179">
        <f t="shared" si="1"/>
        <v>0</v>
      </c>
      <c r="H23" s="178">
        <v>119.97413824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184">
        <v>9</v>
      </c>
      <c r="B24" s="185" t="s">
        <v>1003</v>
      </c>
      <c r="C24" s="185" t="s">
        <v>1004</v>
      </c>
      <c r="D24" s="185" t="s">
        <v>174</v>
      </c>
      <c r="E24" s="186">
        <v>740.947</v>
      </c>
      <c r="F24" s="235"/>
      <c r="G24" s="179">
        <f t="shared" si="1"/>
        <v>0</v>
      </c>
      <c r="H24" s="186">
        <v>133.37046000000001</v>
      </c>
      <c r="I24" s="4"/>
      <c r="J24" s="200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4" customHeight="1">
      <c r="A25" s="176">
        <v>10</v>
      </c>
      <c r="B25" s="177" t="s">
        <v>1005</v>
      </c>
      <c r="C25" s="177" t="s">
        <v>1006</v>
      </c>
      <c r="D25" s="177" t="s">
        <v>204</v>
      </c>
      <c r="E25" s="178">
        <v>87</v>
      </c>
      <c r="F25" s="179"/>
      <c r="G25" s="179">
        <f t="shared" si="1"/>
        <v>0</v>
      </c>
      <c r="H25" s="178">
        <v>14.803050000000001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184">
        <v>11</v>
      </c>
      <c r="B26" s="185" t="s">
        <v>1007</v>
      </c>
      <c r="C26" s="185" t="s">
        <v>1008</v>
      </c>
      <c r="D26" s="185" t="s">
        <v>170</v>
      </c>
      <c r="E26" s="186">
        <v>87</v>
      </c>
      <c r="F26" s="187"/>
      <c r="G26" s="179">
        <f t="shared" si="1"/>
        <v>0</v>
      </c>
      <c r="H26" s="186">
        <v>7.3949999999999996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172"/>
      <c r="B27" s="291">
        <v>6</v>
      </c>
      <c r="C27" s="290" t="s">
        <v>1009</v>
      </c>
      <c r="D27" s="173"/>
      <c r="E27" s="174"/>
      <c r="F27" s="175"/>
      <c r="G27" s="175">
        <f>SUM(G28:G33)</f>
        <v>0</v>
      </c>
      <c r="H27" s="174">
        <v>827.83636006999996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03">
        <v>12</v>
      </c>
      <c r="B28" s="177" t="s">
        <v>995</v>
      </c>
      <c r="C28" s="177" t="s">
        <v>996</v>
      </c>
      <c r="D28" s="177" t="s">
        <v>174</v>
      </c>
      <c r="E28" s="199">
        <v>224.94</v>
      </c>
      <c r="F28" s="179"/>
      <c r="G28" s="179">
        <f t="shared" ref="G28:G33" si="2">E28*F28</f>
        <v>0</v>
      </c>
      <c r="H28" s="178">
        <v>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1" customHeight="1">
      <c r="A29" s="203">
        <v>13</v>
      </c>
      <c r="B29" s="177" t="s">
        <v>1010</v>
      </c>
      <c r="C29" s="177" t="s">
        <v>1011</v>
      </c>
      <c r="D29" s="177" t="s">
        <v>156</v>
      </c>
      <c r="E29" s="199">
        <f>E28*0.2</f>
        <v>44.988</v>
      </c>
      <c r="F29" s="195"/>
      <c r="G29" s="179">
        <f t="shared" si="2"/>
        <v>0</v>
      </c>
      <c r="H29" s="178">
        <v>286.19000625000001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4.75" customHeight="1">
      <c r="A30" s="203">
        <v>14</v>
      </c>
      <c r="B30" s="177" t="s">
        <v>1012</v>
      </c>
      <c r="C30" s="193" t="s">
        <v>1013</v>
      </c>
      <c r="D30" s="193" t="s">
        <v>156</v>
      </c>
      <c r="E30" s="199">
        <f>E28*0.15</f>
        <v>33.741</v>
      </c>
      <c r="F30" s="195"/>
      <c r="G30" s="179">
        <f t="shared" si="2"/>
        <v>0</v>
      </c>
      <c r="H30" s="178">
        <v>266.10370558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203">
        <v>15</v>
      </c>
      <c r="B31" s="177">
        <v>564251111</v>
      </c>
      <c r="C31" s="193" t="s">
        <v>1014</v>
      </c>
      <c r="D31" s="193" t="s">
        <v>156</v>
      </c>
      <c r="E31" s="199">
        <f>E28*0.04</f>
        <v>8.9976000000000003</v>
      </c>
      <c r="F31" s="195"/>
      <c r="G31" s="179">
        <f t="shared" si="2"/>
        <v>0</v>
      </c>
      <c r="H31" s="178">
        <v>266.10370558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203">
        <v>17</v>
      </c>
      <c r="B32" s="185" t="s">
        <v>1003</v>
      </c>
      <c r="C32" s="185" t="s">
        <v>1004</v>
      </c>
      <c r="D32" s="193" t="s">
        <v>174</v>
      </c>
      <c r="E32" s="199">
        <f>E27</f>
        <v>0</v>
      </c>
      <c r="F32" s="225"/>
      <c r="G32" s="179">
        <f t="shared" si="2"/>
        <v>0</v>
      </c>
      <c r="H32" s="178">
        <v>266.10370558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23.25" customHeight="1">
      <c r="A33" s="194">
        <v>18</v>
      </c>
      <c r="B33" s="177"/>
      <c r="C33" s="205" t="s">
        <v>1015</v>
      </c>
      <c r="D33" s="205" t="s">
        <v>298</v>
      </c>
      <c r="E33" s="209">
        <v>1</v>
      </c>
      <c r="F33" s="225"/>
      <c r="G33" s="179">
        <f t="shared" si="2"/>
        <v>0</v>
      </c>
      <c r="H33" s="209">
        <v>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30.75" customHeight="1">
      <c r="A34" s="246"/>
      <c r="B34" s="247"/>
      <c r="C34" s="247" t="s">
        <v>674</v>
      </c>
      <c r="D34" s="247"/>
      <c r="E34" s="248"/>
      <c r="F34" s="249"/>
      <c r="G34" s="249">
        <f>G19+G14+G27</f>
        <v>0</v>
      </c>
      <c r="H34" s="248">
        <f>SUM(H20:I26)</f>
        <v>827.83636006999996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" customHeight="1">
      <c r="A35" s="250"/>
      <c r="B35" s="251"/>
      <c r="C35" s="251"/>
      <c r="D35" s="251"/>
      <c r="E35" s="252"/>
      <c r="F35" s="253"/>
      <c r="G35" s="253"/>
      <c r="H35" s="252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" customHeight="1">
      <c r="A36" s="250"/>
      <c r="B36" s="251"/>
      <c r="C36" s="251"/>
      <c r="D36" s="251"/>
      <c r="E36" s="252"/>
      <c r="F36" s="253"/>
      <c r="G36" s="253"/>
      <c r="H36" s="25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" customHeight="1">
      <c r="A37" s="250"/>
      <c r="B37" s="251"/>
      <c r="C37" s="251"/>
      <c r="D37" s="251"/>
      <c r="E37" s="252"/>
      <c r="F37" s="253"/>
      <c r="G37" s="253"/>
      <c r="H37" s="252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" customHeight="1">
      <c r="A38" s="250"/>
      <c r="B38" s="251"/>
      <c r="C38" s="251"/>
      <c r="D38" s="251"/>
      <c r="E38" s="252"/>
      <c r="F38" s="253"/>
      <c r="G38" s="253"/>
      <c r="H38" s="252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" customHeight="1">
      <c r="A39" s="250"/>
      <c r="B39" s="251"/>
      <c r="C39" s="251"/>
      <c r="D39" s="251"/>
      <c r="E39" s="252"/>
      <c r="F39" s="253"/>
      <c r="G39" s="253"/>
      <c r="H39" s="252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" customHeight="1">
      <c r="A40" s="250"/>
      <c r="B40" s="251"/>
      <c r="C40" s="251"/>
      <c r="D40" s="251"/>
      <c r="E40" s="252"/>
      <c r="F40" s="253"/>
      <c r="G40" s="253"/>
      <c r="H40" s="252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" customHeight="1">
      <c r="A41" s="250"/>
      <c r="B41" s="251"/>
      <c r="C41" s="251"/>
      <c r="D41" s="251"/>
      <c r="E41" s="252"/>
      <c r="F41" s="253"/>
      <c r="G41" s="253"/>
      <c r="H41" s="252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" customHeight="1">
      <c r="A42" s="250"/>
      <c r="B42" s="251"/>
      <c r="C42" s="251"/>
      <c r="D42" s="251"/>
      <c r="E42" s="252"/>
      <c r="F42" s="253"/>
      <c r="G42" s="253"/>
      <c r="H42" s="252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" customHeight="1">
      <c r="A43" s="250"/>
      <c r="B43" s="251"/>
      <c r="C43" s="251"/>
      <c r="D43" s="251"/>
      <c r="E43" s="252"/>
      <c r="F43" s="253"/>
      <c r="G43" s="253"/>
      <c r="H43" s="252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" customHeight="1">
      <c r="A44" s="250"/>
      <c r="B44" s="251"/>
      <c r="C44" s="251"/>
      <c r="D44" s="251"/>
      <c r="E44" s="252"/>
      <c r="F44" s="253"/>
      <c r="G44" s="253"/>
      <c r="H44" s="252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" customHeight="1">
      <c r="A45" s="250"/>
      <c r="B45" s="251"/>
      <c r="C45" s="251"/>
      <c r="D45" s="251"/>
      <c r="E45" s="252"/>
      <c r="F45" s="253"/>
      <c r="G45" s="253"/>
      <c r="H45" s="252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" customHeight="1">
      <c r="A46" s="250"/>
      <c r="B46" s="251"/>
      <c r="C46" s="251"/>
      <c r="D46" s="251"/>
      <c r="E46" s="252"/>
      <c r="F46" s="253"/>
      <c r="G46" s="253"/>
      <c r="H46" s="252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" customHeight="1">
      <c r="A47" s="250"/>
      <c r="B47" s="251"/>
      <c r="C47" s="251"/>
      <c r="D47" s="251"/>
      <c r="E47" s="252"/>
      <c r="F47" s="253"/>
      <c r="G47" s="253"/>
      <c r="H47" s="252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" customHeight="1">
      <c r="A48" s="250"/>
      <c r="B48" s="251"/>
      <c r="C48" s="251"/>
      <c r="D48" s="251"/>
      <c r="E48" s="252"/>
      <c r="F48" s="253"/>
      <c r="G48" s="253"/>
      <c r="H48" s="252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" customHeight="1">
      <c r="A49" s="250"/>
      <c r="B49" s="251"/>
      <c r="C49" s="251"/>
      <c r="D49" s="251"/>
      <c r="E49" s="252"/>
      <c r="F49" s="253"/>
      <c r="G49" s="253"/>
      <c r="H49" s="252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" customHeight="1">
      <c r="A50" s="250"/>
      <c r="B50" s="251"/>
      <c r="C50" s="251"/>
      <c r="D50" s="251"/>
      <c r="E50" s="252"/>
      <c r="F50" s="253"/>
      <c r="G50" s="253"/>
      <c r="H50" s="252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" customHeight="1">
      <c r="A51" s="250"/>
      <c r="B51" s="251"/>
      <c r="C51" s="251"/>
      <c r="D51" s="251"/>
      <c r="E51" s="252"/>
      <c r="F51" s="253"/>
      <c r="G51" s="253"/>
      <c r="H51" s="252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" customHeight="1">
      <c r="A52" s="250"/>
      <c r="B52" s="251"/>
      <c r="C52" s="251"/>
      <c r="D52" s="251"/>
      <c r="E52" s="252"/>
      <c r="F52" s="253"/>
      <c r="G52" s="253"/>
      <c r="H52" s="252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" customHeight="1">
      <c r="A53" s="250"/>
      <c r="B53" s="251"/>
      <c r="C53" s="251"/>
      <c r="D53" s="251"/>
      <c r="E53" s="252"/>
      <c r="F53" s="253"/>
      <c r="G53" s="253"/>
      <c r="H53" s="252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" customHeight="1">
      <c r="A54" s="250"/>
      <c r="B54" s="251"/>
      <c r="C54" s="251"/>
      <c r="D54" s="251"/>
      <c r="E54" s="252"/>
      <c r="F54" s="253"/>
      <c r="G54" s="253"/>
      <c r="H54" s="252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" customHeight="1">
      <c r="A55" s="250"/>
      <c r="B55" s="251"/>
      <c r="C55" s="251"/>
      <c r="D55" s="251"/>
      <c r="E55" s="252"/>
      <c r="F55" s="253"/>
      <c r="G55" s="253"/>
      <c r="H55" s="252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" customHeight="1">
      <c r="A56" s="250"/>
      <c r="B56" s="251"/>
      <c r="C56" s="251"/>
      <c r="D56" s="251"/>
      <c r="E56" s="252"/>
      <c r="F56" s="253"/>
      <c r="G56" s="253"/>
      <c r="H56" s="252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" customHeight="1">
      <c r="A57" s="250"/>
      <c r="B57" s="251"/>
      <c r="C57" s="251"/>
      <c r="D57" s="251"/>
      <c r="E57" s="252"/>
      <c r="F57" s="253"/>
      <c r="G57" s="253"/>
      <c r="H57" s="252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" customHeight="1">
      <c r="A58" s="250"/>
      <c r="B58" s="251"/>
      <c r="C58" s="251"/>
      <c r="D58" s="251"/>
      <c r="E58" s="252"/>
      <c r="F58" s="253"/>
      <c r="G58" s="253"/>
      <c r="H58" s="252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" customHeight="1">
      <c r="A59" s="250"/>
      <c r="B59" s="251"/>
      <c r="C59" s="251"/>
      <c r="D59" s="251"/>
      <c r="E59" s="252"/>
      <c r="F59" s="253"/>
      <c r="G59" s="253"/>
      <c r="H59" s="252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" customHeight="1">
      <c r="A60" s="250"/>
      <c r="B60" s="251"/>
      <c r="C60" s="251"/>
      <c r="D60" s="251"/>
      <c r="E60" s="252"/>
      <c r="F60" s="253"/>
      <c r="G60" s="253"/>
      <c r="H60" s="25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" customHeight="1">
      <c r="A61" s="250"/>
      <c r="B61" s="251"/>
      <c r="C61" s="251"/>
      <c r="D61" s="251"/>
      <c r="E61" s="252"/>
      <c r="F61" s="253"/>
      <c r="G61" s="253"/>
      <c r="H61" s="252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" customHeight="1">
      <c r="A62" s="250"/>
      <c r="B62" s="251"/>
      <c r="C62" s="251"/>
      <c r="D62" s="251"/>
      <c r="E62" s="252"/>
      <c r="F62" s="253"/>
      <c r="G62" s="253"/>
      <c r="H62" s="25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" customHeight="1">
      <c r="A63" s="250"/>
      <c r="B63" s="251"/>
      <c r="C63" s="251"/>
      <c r="D63" s="251"/>
      <c r="E63" s="252"/>
      <c r="F63" s="253"/>
      <c r="G63" s="253"/>
      <c r="H63" s="252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" customHeight="1">
      <c r="A64" s="250"/>
      <c r="B64" s="251"/>
      <c r="C64" s="251"/>
      <c r="D64" s="251"/>
      <c r="E64" s="252"/>
      <c r="F64" s="253"/>
      <c r="G64" s="253"/>
      <c r="H64" s="252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" customHeight="1">
      <c r="A65" s="250"/>
      <c r="B65" s="251"/>
      <c r="C65" s="251"/>
      <c r="D65" s="251"/>
      <c r="E65" s="252"/>
      <c r="F65" s="253"/>
      <c r="G65" s="253"/>
      <c r="H65" s="25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" customHeight="1">
      <c r="A66" s="250"/>
      <c r="B66" s="251"/>
      <c r="C66" s="251"/>
      <c r="D66" s="251"/>
      <c r="E66" s="252"/>
      <c r="F66" s="253"/>
      <c r="G66" s="253"/>
      <c r="H66" s="252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" customHeight="1">
      <c r="A67" s="250"/>
      <c r="B67" s="251"/>
      <c r="C67" s="251"/>
      <c r="D67" s="251"/>
      <c r="E67" s="252"/>
      <c r="F67" s="253"/>
      <c r="G67" s="253"/>
      <c r="H67" s="252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250"/>
      <c r="B68" s="251"/>
      <c r="C68" s="251"/>
      <c r="D68" s="251"/>
      <c r="E68" s="252"/>
      <c r="F68" s="253"/>
      <c r="G68" s="253"/>
      <c r="H68" s="252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" customHeight="1">
      <c r="A69" s="250"/>
      <c r="B69" s="251"/>
      <c r="C69" s="251"/>
      <c r="D69" s="251"/>
      <c r="E69" s="252"/>
      <c r="F69" s="253"/>
      <c r="G69" s="253"/>
      <c r="H69" s="252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" customHeight="1">
      <c r="A70" s="250"/>
      <c r="B70" s="251"/>
      <c r="C70" s="251"/>
      <c r="D70" s="251"/>
      <c r="E70" s="252"/>
      <c r="F70" s="253"/>
      <c r="G70" s="253"/>
      <c r="H70" s="252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" customHeight="1">
      <c r="A71" s="250"/>
      <c r="B71" s="251"/>
      <c r="C71" s="251"/>
      <c r="D71" s="251"/>
      <c r="E71" s="252"/>
      <c r="F71" s="253"/>
      <c r="G71" s="253"/>
      <c r="H71" s="252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" customHeight="1">
      <c r="A72" s="250"/>
      <c r="B72" s="251"/>
      <c r="C72" s="251"/>
      <c r="D72" s="251"/>
      <c r="E72" s="252"/>
      <c r="F72" s="253"/>
      <c r="G72" s="253"/>
      <c r="H72" s="252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" customHeight="1">
      <c r="A73" s="250"/>
      <c r="B73" s="251"/>
      <c r="C73" s="251"/>
      <c r="D73" s="251"/>
      <c r="E73" s="252"/>
      <c r="F73" s="253"/>
      <c r="G73" s="253"/>
      <c r="H73" s="252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" customHeight="1">
      <c r="A74" s="250"/>
      <c r="B74" s="251"/>
      <c r="C74" s="251"/>
      <c r="D74" s="251"/>
      <c r="E74" s="252"/>
      <c r="F74" s="253"/>
      <c r="G74" s="253"/>
      <c r="H74" s="252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" customHeight="1">
      <c r="A75" s="250"/>
      <c r="B75" s="251"/>
      <c r="C75" s="251"/>
      <c r="D75" s="251"/>
      <c r="E75" s="252"/>
      <c r="F75" s="253"/>
      <c r="G75" s="253"/>
      <c r="H75" s="252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" customHeight="1">
      <c r="A76" s="250"/>
      <c r="B76" s="251"/>
      <c r="C76" s="251"/>
      <c r="D76" s="251"/>
      <c r="E76" s="252"/>
      <c r="F76" s="253"/>
      <c r="G76" s="253"/>
      <c r="H76" s="252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" customHeight="1">
      <c r="A77" s="250"/>
      <c r="B77" s="251"/>
      <c r="C77" s="251"/>
      <c r="D77" s="251"/>
      <c r="E77" s="252"/>
      <c r="F77" s="253"/>
      <c r="G77" s="253"/>
      <c r="H77" s="252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" customHeight="1">
      <c r="A78" s="250"/>
      <c r="B78" s="251"/>
      <c r="C78" s="251"/>
      <c r="D78" s="251"/>
      <c r="E78" s="252"/>
      <c r="F78" s="253"/>
      <c r="G78" s="253"/>
      <c r="H78" s="25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" customHeight="1">
      <c r="A79" s="250"/>
      <c r="B79" s="251"/>
      <c r="C79" s="251"/>
      <c r="D79" s="251"/>
      <c r="E79" s="252"/>
      <c r="F79" s="253"/>
      <c r="G79" s="253"/>
      <c r="H79" s="25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" customHeight="1">
      <c r="A80" s="250"/>
      <c r="B80" s="251"/>
      <c r="C80" s="251"/>
      <c r="D80" s="251"/>
      <c r="E80" s="252"/>
      <c r="F80" s="253"/>
      <c r="G80" s="253"/>
      <c r="H80" s="25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" customHeight="1">
      <c r="A81" s="250"/>
      <c r="B81" s="251"/>
      <c r="C81" s="251"/>
      <c r="D81" s="251"/>
      <c r="E81" s="252"/>
      <c r="F81" s="253"/>
      <c r="G81" s="253"/>
      <c r="H81" s="25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" customHeight="1">
      <c r="A82" s="250"/>
      <c r="B82" s="251"/>
      <c r="C82" s="251"/>
      <c r="D82" s="251"/>
      <c r="E82" s="252"/>
      <c r="F82" s="253"/>
      <c r="G82" s="253"/>
      <c r="H82" s="25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" customHeight="1">
      <c r="A83" s="250"/>
      <c r="B83" s="251"/>
      <c r="C83" s="251"/>
      <c r="D83" s="251"/>
      <c r="E83" s="252"/>
      <c r="F83" s="253"/>
      <c r="G83" s="253"/>
      <c r="H83" s="25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" customHeight="1">
      <c r="A84" s="250"/>
      <c r="B84" s="251"/>
      <c r="C84" s="251"/>
      <c r="D84" s="251"/>
      <c r="E84" s="252"/>
      <c r="F84" s="253"/>
      <c r="G84" s="253"/>
      <c r="H84" s="25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" customHeight="1">
      <c r="A85" s="250"/>
      <c r="B85" s="251"/>
      <c r="C85" s="251"/>
      <c r="D85" s="251"/>
      <c r="E85" s="252"/>
      <c r="F85" s="253"/>
      <c r="G85" s="253"/>
      <c r="H85" s="25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" customHeight="1">
      <c r="A86" s="250"/>
      <c r="B86" s="251"/>
      <c r="C86" s="251"/>
      <c r="D86" s="251"/>
      <c r="E86" s="252"/>
      <c r="F86" s="253"/>
      <c r="G86" s="253"/>
      <c r="H86" s="25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" customHeight="1">
      <c r="A87" s="250"/>
      <c r="B87" s="251"/>
      <c r="C87" s="251"/>
      <c r="D87" s="251"/>
      <c r="E87" s="252"/>
      <c r="F87" s="253"/>
      <c r="G87" s="253"/>
      <c r="H87" s="25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" customHeight="1">
      <c r="A88" s="250"/>
      <c r="B88" s="251"/>
      <c r="C88" s="251"/>
      <c r="D88" s="251"/>
      <c r="E88" s="252"/>
      <c r="F88" s="253"/>
      <c r="G88" s="253"/>
      <c r="H88" s="25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" customHeight="1">
      <c r="A89" s="250"/>
      <c r="B89" s="251"/>
      <c r="C89" s="251"/>
      <c r="D89" s="251"/>
      <c r="E89" s="252"/>
      <c r="F89" s="253"/>
      <c r="G89" s="253"/>
      <c r="H89" s="25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" customHeight="1">
      <c r="A90" s="250"/>
      <c r="B90" s="251"/>
      <c r="C90" s="251"/>
      <c r="D90" s="251"/>
      <c r="E90" s="252"/>
      <c r="F90" s="253"/>
      <c r="G90" s="253"/>
      <c r="H90" s="25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" customHeight="1">
      <c r="A91" s="250"/>
      <c r="B91" s="251"/>
      <c r="C91" s="251"/>
      <c r="D91" s="251"/>
      <c r="E91" s="252"/>
      <c r="F91" s="253"/>
      <c r="G91" s="253"/>
      <c r="H91" s="25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" customHeight="1">
      <c r="A92" s="250"/>
      <c r="B92" s="251"/>
      <c r="C92" s="251"/>
      <c r="D92" s="251"/>
      <c r="E92" s="252"/>
      <c r="F92" s="253"/>
      <c r="G92" s="253"/>
      <c r="H92" s="25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" customHeight="1">
      <c r="A93" s="250"/>
      <c r="B93" s="251"/>
      <c r="C93" s="251"/>
      <c r="D93" s="251"/>
      <c r="E93" s="252"/>
      <c r="F93" s="253"/>
      <c r="G93" s="253"/>
      <c r="H93" s="25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" customHeight="1">
      <c r="A94" s="250"/>
      <c r="B94" s="251"/>
      <c r="C94" s="251"/>
      <c r="D94" s="251"/>
      <c r="E94" s="252"/>
      <c r="F94" s="253"/>
      <c r="G94" s="253"/>
      <c r="H94" s="25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" customHeight="1">
      <c r="A95" s="250"/>
      <c r="B95" s="251"/>
      <c r="C95" s="251"/>
      <c r="D95" s="251"/>
      <c r="E95" s="252"/>
      <c r="F95" s="253"/>
      <c r="G95" s="253"/>
      <c r="H95" s="25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" customHeight="1">
      <c r="A96" s="250"/>
      <c r="B96" s="251"/>
      <c r="C96" s="251"/>
      <c r="D96" s="251"/>
      <c r="E96" s="252"/>
      <c r="F96" s="253"/>
      <c r="G96" s="253"/>
      <c r="H96" s="25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" customHeight="1">
      <c r="A97" s="250"/>
      <c r="B97" s="251"/>
      <c r="C97" s="251"/>
      <c r="D97" s="251"/>
      <c r="E97" s="252"/>
      <c r="F97" s="253"/>
      <c r="G97" s="253"/>
      <c r="H97" s="25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" customHeight="1">
      <c r="A98" s="250"/>
      <c r="B98" s="251"/>
      <c r="C98" s="251"/>
      <c r="D98" s="251"/>
      <c r="E98" s="252"/>
      <c r="F98" s="253"/>
      <c r="G98" s="253"/>
      <c r="H98" s="25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" customHeight="1">
      <c r="A99" s="250"/>
      <c r="B99" s="251"/>
      <c r="C99" s="251"/>
      <c r="D99" s="251"/>
      <c r="E99" s="252"/>
      <c r="F99" s="253"/>
      <c r="G99" s="253"/>
      <c r="H99" s="25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" customHeight="1">
      <c r="A100" s="250"/>
      <c r="B100" s="251"/>
      <c r="C100" s="251"/>
      <c r="D100" s="251"/>
      <c r="E100" s="252"/>
      <c r="F100" s="253"/>
      <c r="G100" s="253"/>
      <c r="H100" s="25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" customHeight="1">
      <c r="A101" s="250"/>
      <c r="B101" s="251"/>
      <c r="C101" s="251"/>
      <c r="D101" s="251"/>
      <c r="E101" s="252"/>
      <c r="F101" s="253"/>
      <c r="G101" s="253"/>
      <c r="H101" s="25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" customHeight="1">
      <c r="A102" s="250"/>
      <c r="B102" s="251"/>
      <c r="C102" s="251"/>
      <c r="D102" s="251"/>
      <c r="E102" s="252"/>
      <c r="F102" s="253"/>
      <c r="G102" s="253"/>
      <c r="H102" s="25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" customHeight="1">
      <c r="A103" s="250"/>
      <c r="B103" s="251"/>
      <c r="C103" s="251"/>
      <c r="D103" s="251"/>
      <c r="E103" s="252"/>
      <c r="F103" s="253"/>
      <c r="G103" s="253"/>
      <c r="H103" s="25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" customHeight="1">
      <c r="A104" s="250"/>
      <c r="B104" s="251"/>
      <c r="C104" s="251"/>
      <c r="D104" s="251"/>
      <c r="E104" s="252"/>
      <c r="F104" s="253"/>
      <c r="G104" s="253"/>
      <c r="H104" s="25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" customHeight="1">
      <c r="A105" s="250"/>
      <c r="B105" s="251"/>
      <c r="C105" s="251"/>
      <c r="D105" s="251"/>
      <c r="E105" s="252"/>
      <c r="F105" s="253"/>
      <c r="G105" s="253"/>
      <c r="H105" s="25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" customHeight="1">
      <c r="A106" s="250"/>
      <c r="B106" s="251"/>
      <c r="C106" s="251"/>
      <c r="D106" s="251"/>
      <c r="E106" s="252"/>
      <c r="F106" s="253"/>
      <c r="G106" s="253"/>
      <c r="H106" s="25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" customHeight="1">
      <c r="A107" s="250"/>
      <c r="B107" s="251"/>
      <c r="C107" s="251"/>
      <c r="D107" s="251"/>
      <c r="E107" s="252"/>
      <c r="F107" s="253"/>
      <c r="G107" s="253"/>
      <c r="H107" s="25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" customHeight="1">
      <c r="A108" s="250"/>
      <c r="B108" s="251"/>
      <c r="C108" s="251"/>
      <c r="D108" s="251"/>
      <c r="E108" s="252"/>
      <c r="F108" s="253"/>
      <c r="G108" s="253"/>
      <c r="H108" s="25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" customHeight="1">
      <c r="A109" s="250"/>
      <c r="B109" s="251"/>
      <c r="C109" s="251"/>
      <c r="D109" s="251"/>
      <c r="E109" s="252"/>
      <c r="F109" s="253"/>
      <c r="G109" s="253"/>
      <c r="H109" s="25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" customHeight="1">
      <c r="A110" s="250"/>
      <c r="B110" s="251"/>
      <c r="C110" s="251"/>
      <c r="D110" s="251"/>
      <c r="E110" s="252"/>
      <c r="F110" s="253"/>
      <c r="G110" s="253"/>
      <c r="H110" s="25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" customHeight="1">
      <c r="A111" s="250"/>
      <c r="B111" s="251"/>
      <c r="C111" s="251"/>
      <c r="D111" s="251"/>
      <c r="E111" s="252"/>
      <c r="F111" s="253"/>
      <c r="G111" s="253"/>
      <c r="H111" s="25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" customHeight="1">
      <c r="A112" s="250"/>
      <c r="B112" s="251"/>
      <c r="C112" s="251"/>
      <c r="D112" s="251"/>
      <c r="E112" s="252"/>
      <c r="F112" s="253"/>
      <c r="G112" s="253"/>
      <c r="H112" s="25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" customHeight="1">
      <c r="A113" s="250"/>
      <c r="B113" s="251"/>
      <c r="C113" s="251"/>
      <c r="D113" s="251"/>
      <c r="E113" s="252"/>
      <c r="F113" s="253"/>
      <c r="G113" s="253"/>
      <c r="H113" s="25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" customHeight="1">
      <c r="A114" s="250"/>
      <c r="B114" s="251"/>
      <c r="C114" s="251"/>
      <c r="D114" s="251"/>
      <c r="E114" s="252"/>
      <c r="F114" s="253"/>
      <c r="G114" s="253"/>
      <c r="H114" s="25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" customHeight="1">
      <c r="A115" s="250"/>
      <c r="B115" s="251"/>
      <c r="C115" s="251"/>
      <c r="D115" s="251"/>
      <c r="E115" s="252"/>
      <c r="F115" s="253"/>
      <c r="G115" s="253"/>
      <c r="H115" s="25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" customHeight="1">
      <c r="A116" s="250"/>
      <c r="B116" s="251"/>
      <c r="C116" s="251"/>
      <c r="D116" s="251"/>
      <c r="E116" s="252"/>
      <c r="F116" s="253"/>
      <c r="G116" s="253"/>
      <c r="H116" s="25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" customHeight="1">
      <c r="A117" s="250"/>
      <c r="B117" s="251"/>
      <c r="C117" s="251"/>
      <c r="D117" s="251"/>
      <c r="E117" s="252"/>
      <c r="F117" s="253"/>
      <c r="G117" s="253"/>
      <c r="H117" s="25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" customHeight="1">
      <c r="A118" s="250"/>
      <c r="B118" s="251"/>
      <c r="C118" s="251"/>
      <c r="D118" s="251"/>
      <c r="E118" s="252"/>
      <c r="F118" s="253"/>
      <c r="G118" s="253"/>
      <c r="H118" s="25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" customHeight="1">
      <c r="A119" s="250"/>
      <c r="B119" s="251"/>
      <c r="C119" s="251"/>
      <c r="D119" s="251"/>
      <c r="E119" s="252"/>
      <c r="F119" s="253"/>
      <c r="G119" s="253"/>
      <c r="H119" s="25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" customHeight="1">
      <c r="A120" s="250"/>
      <c r="B120" s="251"/>
      <c r="C120" s="251"/>
      <c r="D120" s="251"/>
      <c r="E120" s="252"/>
      <c r="F120" s="253"/>
      <c r="G120" s="253"/>
      <c r="H120" s="25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" customHeight="1">
      <c r="A121" s="250"/>
      <c r="B121" s="251"/>
      <c r="C121" s="251"/>
      <c r="D121" s="251"/>
      <c r="E121" s="252"/>
      <c r="F121" s="253"/>
      <c r="G121" s="253"/>
      <c r="H121" s="25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" customHeight="1">
      <c r="A122" s="250"/>
      <c r="B122" s="251"/>
      <c r="C122" s="251"/>
      <c r="D122" s="251"/>
      <c r="E122" s="252"/>
      <c r="F122" s="253"/>
      <c r="G122" s="253"/>
      <c r="H122" s="25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" customHeight="1">
      <c r="A123" s="250"/>
      <c r="B123" s="251"/>
      <c r="C123" s="251"/>
      <c r="D123" s="251"/>
      <c r="E123" s="252"/>
      <c r="F123" s="253"/>
      <c r="G123" s="253"/>
      <c r="H123" s="25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" customHeight="1">
      <c r="A124" s="250"/>
      <c r="B124" s="251"/>
      <c r="C124" s="251"/>
      <c r="D124" s="251"/>
      <c r="E124" s="252"/>
      <c r="F124" s="253"/>
      <c r="G124" s="253"/>
      <c r="H124" s="25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" customHeight="1">
      <c r="A125" s="250"/>
      <c r="B125" s="251"/>
      <c r="C125" s="251"/>
      <c r="D125" s="251"/>
      <c r="E125" s="252"/>
      <c r="F125" s="253"/>
      <c r="G125" s="253"/>
      <c r="H125" s="25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" customHeight="1">
      <c r="A126" s="250"/>
      <c r="B126" s="251"/>
      <c r="C126" s="251"/>
      <c r="D126" s="251"/>
      <c r="E126" s="252"/>
      <c r="F126" s="253"/>
      <c r="G126" s="253"/>
      <c r="H126" s="25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" customHeight="1">
      <c r="A127" s="250"/>
      <c r="B127" s="251"/>
      <c r="C127" s="251"/>
      <c r="D127" s="251"/>
      <c r="E127" s="252"/>
      <c r="F127" s="253"/>
      <c r="G127" s="253"/>
      <c r="H127" s="25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" customHeight="1">
      <c r="A128" s="250"/>
      <c r="B128" s="251"/>
      <c r="C128" s="251"/>
      <c r="D128" s="251"/>
      <c r="E128" s="252"/>
      <c r="F128" s="253"/>
      <c r="G128" s="253"/>
      <c r="H128" s="25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" customHeight="1">
      <c r="A129" s="250"/>
      <c r="B129" s="251"/>
      <c r="C129" s="251"/>
      <c r="D129" s="251"/>
      <c r="E129" s="252"/>
      <c r="F129" s="253"/>
      <c r="G129" s="253"/>
      <c r="H129" s="25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" customHeight="1">
      <c r="A130" s="250"/>
      <c r="B130" s="251"/>
      <c r="C130" s="251"/>
      <c r="D130" s="251"/>
      <c r="E130" s="252"/>
      <c r="F130" s="253"/>
      <c r="G130" s="253"/>
      <c r="H130" s="25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" customHeight="1">
      <c r="A131" s="250"/>
      <c r="B131" s="251"/>
      <c r="C131" s="251"/>
      <c r="D131" s="251"/>
      <c r="E131" s="252"/>
      <c r="F131" s="253"/>
      <c r="G131" s="253"/>
      <c r="H131" s="25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" customHeight="1">
      <c r="A132" s="250"/>
      <c r="B132" s="251"/>
      <c r="C132" s="251"/>
      <c r="D132" s="251"/>
      <c r="E132" s="252"/>
      <c r="F132" s="253"/>
      <c r="G132" s="253"/>
      <c r="H132" s="25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" customHeight="1">
      <c r="A133" s="250"/>
      <c r="B133" s="251"/>
      <c r="C133" s="251"/>
      <c r="D133" s="251"/>
      <c r="E133" s="252"/>
      <c r="F133" s="253"/>
      <c r="G133" s="253"/>
      <c r="H133" s="25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" customHeight="1">
      <c r="A134" s="250"/>
      <c r="B134" s="251"/>
      <c r="C134" s="251"/>
      <c r="D134" s="251"/>
      <c r="E134" s="252"/>
      <c r="F134" s="253"/>
      <c r="G134" s="253"/>
      <c r="H134" s="25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" customHeight="1">
      <c r="A135" s="250"/>
      <c r="B135" s="251"/>
      <c r="C135" s="251"/>
      <c r="D135" s="251"/>
      <c r="E135" s="252"/>
      <c r="F135" s="253"/>
      <c r="G135" s="253"/>
      <c r="H135" s="25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" customHeight="1">
      <c r="A136" s="250"/>
      <c r="B136" s="251"/>
      <c r="C136" s="251"/>
      <c r="D136" s="251"/>
      <c r="E136" s="252"/>
      <c r="F136" s="253"/>
      <c r="G136" s="253"/>
      <c r="H136" s="25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" customHeight="1">
      <c r="A137" s="250"/>
      <c r="B137" s="251"/>
      <c r="C137" s="251"/>
      <c r="D137" s="251"/>
      <c r="E137" s="252"/>
      <c r="F137" s="253"/>
      <c r="G137" s="253"/>
      <c r="H137" s="25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" customHeight="1">
      <c r="A138" s="250"/>
      <c r="B138" s="251"/>
      <c r="C138" s="251"/>
      <c r="D138" s="251"/>
      <c r="E138" s="252"/>
      <c r="F138" s="253"/>
      <c r="G138" s="253"/>
      <c r="H138" s="25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" customHeight="1">
      <c r="A139" s="250"/>
      <c r="B139" s="251"/>
      <c r="C139" s="251"/>
      <c r="D139" s="251"/>
      <c r="E139" s="252"/>
      <c r="F139" s="253"/>
      <c r="G139" s="253"/>
      <c r="H139" s="25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" customHeight="1">
      <c r="A140" s="250"/>
      <c r="B140" s="251"/>
      <c r="C140" s="251"/>
      <c r="D140" s="251"/>
      <c r="E140" s="252"/>
      <c r="F140" s="253"/>
      <c r="G140" s="253"/>
      <c r="H140" s="25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" customHeight="1">
      <c r="A141" s="250"/>
      <c r="B141" s="251"/>
      <c r="C141" s="251"/>
      <c r="D141" s="251"/>
      <c r="E141" s="252"/>
      <c r="F141" s="253"/>
      <c r="G141" s="253"/>
      <c r="H141" s="25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" customHeight="1">
      <c r="A142" s="250"/>
      <c r="B142" s="251"/>
      <c r="C142" s="251"/>
      <c r="D142" s="251"/>
      <c r="E142" s="252"/>
      <c r="F142" s="253"/>
      <c r="G142" s="253"/>
      <c r="H142" s="25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" customHeight="1">
      <c r="A143" s="250"/>
      <c r="B143" s="251"/>
      <c r="C143" s="251"/>
      <c r="D143" s="251"/>
      <c r="E143" s="252"/>
      <c r="F143" s="253"/>
      <c r="G143" s="253"/>
      <c r="H143" s="25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" customHeight="1">
      <c r="A144" s="250"/>
      <c r="B144" s="251"/>
      <c r="C144" s="251"/>
      <c r="D144" s="251"/>
      <c r="E144" s="252"/>
      <c r="F144" s="253"/>
      <c r="G144" s="253"/>
      <c r="H144" s="25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" customHeight="1">
      <c r="A145" s="250"/>
      <c r="B145" s="251"/>
      <c r="C145" s="251"/>
      <c r="D145" s="251"/>
      <c r="E145" s="252"/>
      <c r="F145" s="253"/>
      <c r="G145" s="253"/>
      <c r="H145" s="25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" customHeight="1">
      <c r="A146" s="250"/>
      <c r="B146" s="251"/>
      <c r="C146" s="251"/>
      <c r="D146" s="251"/>
      <c r="E146" s="252"/>
      <c r="F146" s="253"/>
      <c r="G146" s="253"/>
      <c r="H146" s="25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" customHeight="1">
      <c r="A147" s="250"/>
      <c r="B147" s="251"/>
      <c r="C147" s="251"/>
      <c r="D147" s="251"/>
      <c r="E147" s="252"/>
      <c r="F147" s="253"/>
      <c r="G147" s="253"/>
      <c r="H147" s="25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" customHeight="1">
      <c r="A148" s="250"/>
      <c r="B148" s="251"/>
      <c r="C148" s="251"/>
      <c r="D148" s="251"/>
      <c r="E148" s="252"/>
      <c r="F148" s="253"/>
      <c r="G148" s="253"/>
      <c r="H148" s="25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" customHeight="1">
      <c r="A149" s="250"/>
      <c r="B149" s="251"/>
      <c r="C149" s="251"/>
      <c r="D149" s="251"/>
      <c r="E149" s="252"/>
      <c r="F149" s="253"/>
      <c r="G149" s="253"/>
      <c r="H149" s="25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" customHeight="1">
      <c r="A150" s="250"/>
      <c r="B150" s="251"/>
      <c r="C150" s="251"/>
      <c r="D150" s="251"/>
      <c r="E150" s="252"/>
      <c r="F150" s="253"/>
      <c r="G150" s="253"/>
      <c r="H150" s="25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" customHeight="1">
      <c r="A151" s="250"/>
      <c r="B151" s="251"/>
      <c r="C151" s="251"/>
      <c r="D151" s="251"/>
      <c r="E151" s="252"/>
      <c r="F151" s="253"/>
      <c r="G151" s="253"/>
      <c r="H151" s="25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" customHeight="1">
      <c r="A152" s="250"/>
      <c r="B152" s="251"/>
      <c r="C152" s="251"/>
      <c r="D152" s="251"/>
      <c r="E152" s="252"/>
      <c r="F152" s="253"/>
      <c r="G152" s="253"/>
      <c r="H152" s="25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250"/>
      <c r="B153" s="251"/>
      <c r="C153" s="251"/>
      <c r="D153" s="251"/>
      <c r="E153" s="252"/>
      <c r="F153" s="253"/>
      <c r="G153" s="253"/>
      <c r="H153" s="25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250"/>
      <c r="B154" s="251"/>
      <c r="C154" s="251"/>
      <c r="D154" s="251"/>
      <c r="E154" s="252"/>
      <c r="F154" s="253"/>
      <c r="G154" s="253"/>
      <c r="H154" s="25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250"/>
      <c r="B155" s="251"/>
      <c r="C155" s="251"/>
      <c r="D155" s="251"/>
      <c r="E155" s="252"/>
      <c r="F155" s="253"/>
      <c r="G155" s="253"/>
      <c r="H155" s="25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250"/>
      <c r="B156" s="251"/>
      <c r="C156" s="251"/>
      <c r="D156" s="251"/>
      <c r="E156" s="252"/>
      <c r="F156" s="253"/>
      <c r="G156" s="253"/>
      <c r="H156" s="25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250"/>
      <c r="B157" s="251"/>
      <c r="C157" s="251"/>
      <c r="D157" s="251"/>
      <c r="E157" s="252"/>
      <c r="F157" s="253"/>
      <c r="G157" s="253"/>
      <c r="H157" s="25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250"/>
      <c r="B158" s="251"/>
      <c r="C158" s="251"/>
      <c r="D158" s="251"/>
      <c r="E158" s="252"/>
      <c r="F158" s="253"/>
      <c r="G158" s="253"/>
      <c r="H158" s="25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250"/>
      <c r="B159" s="251"/>
      <c r="C159" s="251"/>
      <c r="D159" s="251"/>
      <c r="E159" s="252"/>
      <c r="F159" s="253"/>
      <c r="G159" s="253"/>
      <c r="H159" s="25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250"/>
      <c r="B160" s="251"/>
      <c r="C160" s="251"/>
      <c r="D160" s="251"/>
      <c r="E160" s="252"/>
      <c r="F160" s="253"/>
      <c r="G160" s="253"/>
      <c r="H160" s="25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250"/>
      <c r="B161" s="251"/>
      <c r="C161" s="251"/>
      <c r="D161" s="251"/>
      <c r="E161" s="252"/>
      <c r="F161" s="253"/>
      <c r="G161" s="253"/>
      <c r="H161" s="25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250"/>
      <c r="B162" s="251"/>
      <c r="C162" s="251"/>
      <c r="D162" s="251"/>
      <c r="E162" s="252"/>
      <c r="F162" s="253"/>
      <c r="G162" s="253"/>
      <c r="H162" s="25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250"/>
      <c r="B163" s="251"/>
      <c r="C163" s="251"/>
      <c r="D163" s="251"/>
      <c r="E163" s="252"/>
      <c r="F163" s="253"/>
      <c r="G163" s="253"/>
      <c r="H163" s="25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250"/>
      <c r="B164" s="251"/>
      <c r="C164" s="251"/>
      <c r="D164" s="251"/>
      <c r="E164" s="252"/>
      <c r="F164" s="253"/>
      <c r="G164" s="253"/>
      <c r="H164" s="25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250"/>
      <c r="B165" s="251"/>
      <c r="C165" s="251"/>
      <c r="D165" s="251"/>
      <c r="E165" s="252"/>
      <c r="F165" s="253"/>
      <c r="G165" s="253"/>
      <c r="H165" s="25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250"/>
      <c r="B166" s="251"/>
      <c r="C166" s="251"/>
      <c r="D166" s="251"/>
      <c r="E166" s="252"/>
      <c r="F166" s="253"/>
      <c r="G166" s="253"/>
      <c r="H166" s="25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250"/>
      <c r="B167" s="251"/>
      <c r="C167" s="251"/>
      <c r="D167" s="251"/>
      <c r="E167" s="252"/>
      <c r="F167" s="253"/>
      <c r="G167" s="253"/>
      <c r="H167" s="25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250"/>
      <c r="B168" s="251"/>
      <c r="C168" s="251"/>
      <c r="D168" s="251"/>
      <c r="E168" s="252"/>
      <c r="F168" s="253"/>
      <c r="G168" s="253"/>
      <c r="H168" s="25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250"/>
      <c r="B169" s="251"/>
      <c r="C169" s="251"/>
      <c r="D169" s="251"/>
      <c r="E169" s="252"/>
      <c r="F169" s="253"/>
      <c r="G169" s="253"/>
      <c r="H169" s="25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250"/>
      <c r="B170" s="251"/>
      <c r="C170" s="251"/>
      <c r="D170" s="251"/>
      <c r="E170" s="252"/>
      <c r="F170" s="253"/>
      <c r="G170" s="253"/>
      <c r="H170" s="25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250"/>
      <c r="B171" s="251"/>
      <c r="C171" s="251"/>
      <c r="D171" s="251"/>
      <c r="E171" s="252"/>
      <c r="F171" s="253"/>
      <c r="G171" s="253"/>
      <c r="H171" s="25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250"/>
      <c r="B172" s="251"/>
      <c r="C172" s="251"/>
      <c r="D172" s="251"/>
      <c r="E172" s="252"/>
      <c r="F172" s="253"/>
      <c r="G172" s="253"/>
      <c r="H172" s="25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250"/>
      <c r="B173" s="251"/>
      <c r="C173" s="251"/>
      <c r="D173" s="251"/>
      <c r="E173" s="252"/>
      <c r="F173" s="253"/>
      <c r="G173" s="253"/>
      <c r="H173" s="25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250"/>
      <c r="B174" s="251"/>
      <c r="C174" s="251"/>
      <c r="D174" s="251"/>
      <c r="E174" s="252"/>
      <c r="F174" s="253"/>
      <c r="G174" s="253"/>
      <c r="H174" s="25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250"/>
      <c r="B175" s="251"/>
      <c r="C175" s="251"/>
      <c r="D175" s="251"/>
      <c r="E175" s="252"/>
      <c r="F175" s="253"/>
      <c r="G175" s="253"/>
      <c r="H175" s="25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250"/>
      <c r="B176" s="251"/>
      <c r="C176" s="251"/>
      <c r="D176" s="251"/>
      <c r="E176" s="252"/>
      <c r="F176" s="253"/>
      <c r="G176" s="253"/>
      <c r="H176" s="25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250"/>
      <c r="B177" s="251"/>
      <c r="C177" s="251"/>
      <c r="D177" s="251"/>
      <c r="E177" s="252"/>
      <c r="F177" s="253"/>
      <c r="G177" s="253"/>
      <c r="H177" s="25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250"/>
      <c r="B178" s="251"/>
      <c r="C178" s="251"/>
      <c r="D178" s="251"/>
      <c r="E178" s="252"/>
      <c r="F178" s="253"/>
      <c r="G178" s="253"/>
      <c r="H178" s="25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250"/>
      <c r="B179" s="251"/>
      <c r="C179" s="251"/>
      <c r="D179" s="251"/>
      <c r="E179" s="252"/>
      <c r="F179" s="253"/>
      <c r="G179" s="253"/>
      <c r="H179" s="25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250"/>
      <c r="B180" s="251"/>
      <c r="C180" s="251"/>
      <c r="D180" s="251"/>
      <c r="E180" s="252"/>
      <c r="F180" s="253"/>
      <c r="G180" s="253"/>
      <c r="H180" s="25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250"/>
      <c r="B181" s="251"/>
      <c r="C181" s="251"/>
      <c r="D181" s="251"/>
      <c r="E181" s="252"/>
      <c r="F181" s="253"/>
      <c r="G181" s="253"/>
      <c r="H181" s="25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250"/>
      <c r="B182" s="251"/>
      <c r="C182" s="251"/>
      <c r="D182" s="251"/>
      <c r="E182" s="252"/>
      <c r="F182" s="253"/>
      <c r="G182" s="253"/>
      <c r="H182" s="25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250"/>
      <c r="B183" s="251"/>
      <c r="C183" s="251"/>
      <c r="D183" s="251"/>
      <c r="E183" s="252"/>
      <c r="F183" s="253"/>
      <c r="G183" s="253"/>
      <c r="H183" s="25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250"/>
      <c r="B184" s="251"/>
      <c r="C184" s="251"/>
      <c r="D184" s="251"/>
      <c r="E184" s="252"/>
      <c r="F184" s="253"/>
      <c r="G184" s="253"/>
      <c r="H184" s="25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250"/>
      <c r="B185" s="251"/>
      <c r="C185" s="251"/>
      <c r="D185" s="251"/>
      <c r="E185" s="252"/>
      <c r="F185" s="253"/>
      <c r="G185" s="253"/>
      <c r="H185" s="25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250"/>
      <c r="B186" s="251"/>
      <c r="C186" s="251"/>
      <c r="D186" s="251"/>
      <c r="E186" s="252"/>
      <c r="F186" s="253"/>
      <c r="G186" s="253"/>
      <c r="H186" s="25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250"/>
      <c r="B187" s="251"/>
      <c r="C187" s="251"/>
      <c r="D187" s="251"/>
      <c r="E187" s="252"/>
      <c r="F187" s="253"/>
      <c r="G187" s="253"/>
      <c r="H187" s="25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250"/>
      <c r="B188" s="251"/>
      <c r="C188" s="251"/>
      <c r="D188" s="251"/>
      <c r="E188" s="252"/>
      <c r="F188" s="253"/>
      <c r="G188" s="253"/>
      <c r="H188" s="25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250"/>
      <c r="B189" s="251"/>
      <c r="C189" s="251"/>
      <c r="D189" s="251"/>
      <c r="E189" s="252"/>
      <c r="F189" s="253"/>
      <c r="G189" s="253"/>
      <c r="H189" s="25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250"/>
      <c r="B190" s="251"/>
      <c r="C190" s="251"/>
      <c r="D190" s="251"/>
      <c r="E190" s="252"/>
      <c r="F190" s="253"/>
      <c r="G190" s="253"/>
      <c r="H190" s="25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250"/>
      <c r="B191" s="251"/>
      <c r="C191" s="251"/>
      <c r="D191" s="251"/>
      <c r="E191" s="252"/>
      <c r="F191" s="253"/>
      <c r="G191" s="253"/>
      <c r="H191" s="25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250"/>
      <c r="B192" s="251"/>
      <c r="C192" s="251"/>
      <c r="D192" s="251"/>
      <c r="E192" s="252"/>
      <c r="F192" s="253"/>
      <c r="G192" s="253"/>
      <c r="H192" s="25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250"/>
      <c r="B193" s="251"/>
      <c r="C193" s="251"/>
      <c r="D193" s="251"/>
      <c r="E193" s="252"/>
      <c r="F193" s="253"/>
      <c r="G193" s="253"/>
      <c r="H193" s="25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250"/>
      <c r="B194" s="251"/>
      <c r="C194" s="251"/>
      <c r="D194" s="251"/>
      <c r="E194" s="252"/>
      <c r="F194" s="253"/>
      <c r="G194" s="253"/>
      <c r="H194" s="25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250"/>
      <c r="B195" s="251"/>
      <c r="C195" s="251"/>
      <c r="D195" s="251"/>
      <c r="E195" s="252"/>
      <c r="F195" s="253"/>
      <c r="G195" s="253"/>
      <c r="H195" s="25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250"/>
      <c r="B196" s="251"/>
      <c r="C196" s="251"/>
      <c r="D196" s="251"/>
      <c r="E196" s="252"/>
      <c r="F196" s="253"/>
      <c r="G196" s="253"/>
      <c r="H196" s="25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250"/>
      <c r="B197" s="251"/>
      <c r="C197" s="251"/>
      <c r="D197" s="251"/>
      <c r="E197" s="252"/>
      <c r="F197" s="253"/>
      <c r="G197" s="253"/>
      <c r="H197" s="25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250"/>
      <c r="B198" s="251"/>
      <c r="C198" s="251"/>
      <c r="D198" s="251"/>
      <c r="E198" s="252"/>
      <c r="F198" s="253"/>
      <c r="G198" s="253"/>
      <c r="H198" s="25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250"/>
      <c r="B199" s="251"/>
      <c r="C199" s="251"/>
      <c r="D199" s="251"/>
      <c r="E199" s="252"/>
      <c r="F199" s="253"/>
      <c r="G199" s="253"/>
      <c r="H199" s="25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250"/>
      <c r="B200" s="251"/>
      <c r="C200" s="251"/>
      <c r="D200" s="251"/>
      <c r="E200" s="252"/>
      <c r="F200" s="253"/>
      <c r="G200" s="253"/>
      <c r="H200" s="25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250"/>
      <c r="B201" s="251"/>
      <c r="C201" s="251"/>
      <c r="D201" s="251"/>
      <c r="E201" s="252"/>
      <c r="F201" s="253"/>
      <c r="G201" s="253"/>
      <c r="H201" s="25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250"/>
      <c r="B202" s="251"/>
      <c r="C202" s="251"/>
      <c r="D202" s="251"/>
      <c r="E202" s="252"/>
      <c r="F202" s="253"/>
      <c r="G202" s="253"/>
      <c r="H202" s="25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250"/>
      <c r="B203" s="251"/>
      <c r="C203" s="251"/>
      <c r="D203" s="251"/>
      <c r="E203" s="252"/>
      <c r="F203" s="253"/>
      <c r="G203" s="253"/>
      <c r="H203" s="25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250"/>
      <c r="B204" s="251"/>
      <c r="C204" s="251"/>
      <c r="D204" s="251"/>
      <c r="E204" s="252"/>
      <c r="F204" s="253"/>
      <c r="G204" s="253"/>
      <c r="H204" s="25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250"/>
      <c r="B205" s="251"/>
      <c r="C205" s="251"/>
      <c r="D205" s="251"/>
      <c r="E205" s="252"/>
      <c r="F205" s="253"/>
      <c r="G205" s="253"/>
      <c r="H205" s="25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250"/>
      <c r="B206" s="251"/>
      <c r="C206" s="251"/>
      <c r="D206" s="251"/>
      <c r="E206" s="252"/>
      <c r="F206" s="253"/>
      <c r="G206" s="253"/>
      <c r="H206" s="25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250"/>
      <c r="B207" s="251"/>
      <c r="C207" s="251"/>
      <c r="D207" s="251"/>
      <c r="E207" s="252"/>
      <c r="F207" s="253"/>
      <c r="G207" s="253"/>
      <c r="H207" s="25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250"/>
      <c r="B208" s="251"/>
      <c r="C208" s="251"/>
      <c r="D208" s="251"/>
      <c r="E208" s="252"/>
      <c r="F208" s="253"/>
      <c r="G208" s="253"/>
      <c r="H208" s="25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250"/>
      <c r="B209" s="251"/>
      <c r="C209" s="251"/>
      <c r="D209" s="251"/>
      <c r="E209" s="252"/>
      <c r="F209" s="253"/>
      <c r="G209" s="253"/>
      <c r="H209" s="25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250"/>
      <c r="B210" s="251"/>
      <c r="C210" s="251"/>
      <c r="D210" s="251"/>
      <c r="E210" s="252"/>
      <c r="F210" s="253"/>
      <c r="G210" s="253"/>
      <c r="H210" s="25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250"/>
      <c r="B211" s="251"/>
      <c r="C211" s="251"/>
      <c r="D211" s="251"/>
      <c r="E211" s="252"/>
      <c r="F211" s="253"/>
      <c r="G211" s="253"/>
      <c r="H211" s="25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250"/>
      <c r="B212" s="251"/>
      <c r="C212" s="251"/>
      <c r="D212" s="251"/>
      <c r="E212" s="252"/>
      <c r="F212" s="253"/>
      <c r="G212" s="253"/>
      <c r="H212" s="25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250"/>
      <c r="B213" s="251"/>
      <c r="C213" s="251"/>
      <c r="D213" s="251"/>
      <c r="E213" s="252"/>
      <c r="F213" s="253"/>
      <c r="G213" s="253"/>
      <c r="H213" s="25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250"/>
      <c r="B214" s="251"/>
      <c r="C214" s="251"/>
      <c r="D214" s="251"/>
      <c r="E214" s="252"/>
      <c r="F214" s="253"/>
      <c r="G214" s="253"/>
      <c r="H214" s="25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250"/>
      <c r="B215" s="251"/>
      <c r="C215" s="251"/>
      <c r="D215" s="251"/>
      <c r="E215" s="252"/>
      <c r="F215" s="253"/>
      <c r="G215" s="253"/>
      <c r="H215" s="25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250"/>
      <c r="B216" s="251"/>
      <c r="C216" s="251"/>
      <c r="D216" s="251"/>
      <c r="E216" s="252"/>
      <c r="F216" s="253"/>
      <c r="G216" s="253"/>
      <c r="H216" s="25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250"/>
      <c r="B217" s="251"/>
      <c r="C217" s="251"/>
      <c r="D217" s="251"/>
      <c r="E217" s="252"/>
      <c r="F217" s="253"/>
      <c r="G217" s="253"/>
      <c r="H217" s="25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250"/>
      <c r="B218" s="251"/>
      <c r="C218" s="251"/>
      <c r="D218" s="251"/>
      <c r="E218" s="252"/>
      <c r="F218" s="253"/>
      <c r="G218" s="253"/>
      <c r="H218" s="25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250"/>
      <c r="B219" s="251"/>
      <c r="C219" s="251"/>
      <c r="D219" s="251"/>
      <c r="E219" s="252"/>
      <c r="F219" s="253"/>
      <c r="G219" s="253"/>
      <c r="H219" s="25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250"/>
      <c r="B220" s="251"/>
      <c r="C220" s="251"/>
      <c r="D220" s="251"/>
      <c r="E220" s="252"/>
      <c r="F220" s="253"/>
      <c r="G220" s="253"/>
      <c r="H220" s="25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250"/>
      <c r="B221" s="251"/>
      <c r="C221" s="251"/>
      <c r="D221" s="251"/>
      <c r="E221" s="252"/>
      <c r="F221" s="253"/>
      <c r="G221" s="253"/>
      <c r="H221" s="25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250"/>
      <c r="B222" s="251"/>
      <c r="C222" s="251"/>
      <c r="D222" s="251"/>
      <c r="E222" s="252"/>
      <c r="F222" s="253"/>
      <c r="G222" s="253"/>
      <c r="H222" s="25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250"/>
      <c r="B223" s="251"/>
      <c r="C223" s="251"/>
      <c r="D223" s="251"/>
      <c r="E223" s="252"/>
      <c r="F223" s="253"/>
      <c r="G223" s="253"/>
      <c r="H223" s="25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250"/>
      <c r="B224" s="251"/>
      <c r="C224" s="251"/>
      <c r="D224" s="251"/>
      <c r="E224" s="252"/>
      <c r="F224" s="253"/>
      <c r="G224" s="253"/>
      <c r="H224" s="25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250"/>
      <c r="B225" s="251"/>
      <c r="C225" s="251"/>
      <c r="D225" s="251"/>
      <c r="E225" s="252"/>
      <c r="F225" s="253"/>
      <c r="G225" s="253"/>
      <c r="H225" s="25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250"/>
      <c r="B226" s="251"/>
      <c r="C226" s="251"/>
      <c r="D226" s="251"/>
      <c r="E226" s="252"/>
      <c r="F226" s="253"/>
      <c r="G226" s="253"/>
      <c r="H226" s="25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250"/>
      <c r="B227" s="251"/>
      <c r="C227" s="251"/>
      <c r="D227" s="251"/>
      <c r="E227" s="252"/>
      <c r="F227" s="253"/>
      <c r="G227" s="253"/>
      <c r="H227" s="25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250"/>
      <c r="B228" s="251"/>
      <c r="C228" s="251"/>
      <c r="D228" s="251"/>
      <c r="E228" s="252"/>
      <c r="F228" s="253"/>
      <c r="G228" s="253"/>
      <c r="H228" s="25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250"/>
      <c r="B229" s="251"/>
      <c r="C229" s="251"/>
      <c r="D229" s="251"/>
      <c r="E229" s="252"/>
      <c r="F229" s="253"/>
      <c r="G229" s="253"/>
      <c r="H229" s="25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250"/>
      <c r="B230" s="251"/>
      <c r="C230" s="251"/>
      <c r="D230" s="251"/>
      <c r="E230" s="252"/>
      <c r="F230" s="253"/>
      <c r="G230" s="253"/>
      <c r="H230" s="25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250"/>
      <c r="B231" s="251"/>
      <c r="C231" s="251"/>
      <c r="D231" s="251"/>
      <c r="E231" s="252"/>
      <c r="F231" s="253"/>
      <c r="G231" s="253"/>
      <c r="H231" s="25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250"/>
      <c r="B232" s="251"/>
      <c r="C232" s="251"/>
      <c r="D232" s="251"/>
      <c r="E232" s="252"/>
      <c r="F232" s="253"/>
      <c r="G232" s="253"/>
      <c r="H232" s="25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250"/>
      <c r="B233" s="251"/>
      <c r="C233" s="251"/>
      <c r="D233" s="251"/>
      <c r="E233" s="252"/>
      <c r="F233" s="253"/>
      <c r="G233" s="253"/>
      <c r="H233" s="25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250"/>
      <c r="B234" s="251"/>
      <c r="C234" s="251"/>
      <c r="D234" s="251"/>
      <c r="E234" s="252"/>
      <c r="F234" s="253"/>
      <c r="G234" s="253"/>
      <c r="H234" s="25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250"/>
      <c r="B235" s="251"/>
      <c r="C235" s="251"/>
      <c r="D235" s="251"/>
      <c r="E235" s="252"/>
      <c r="F235" s="253"/>
      <c r="G235" s="253"/>
      <c r="H235" s="25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250"/>
      <c r="B236" s="251"/>
      <c r="C236" s="251"/>
      <c r="D236" s="251"/>
      <c r="E236" s="252"/>
      <c r="F236" s="253"/>
      <c r="G236" s="253"/>
      <c r="H236" s="25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250"/>
      <c r="B237" s="251"/>
      <c r="C237" s="251"/>
      <c r="D237" s="251"/>
      <c r="E237" s="252"/>
      <c r="F237" s="253"/>
      <c r="G237" s="253"/>
      <c r="H237" s="25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250"/>
      <c r="B238" s="251"/>
      <c r="C238" s="251"/>
      <c r="D238" s="251"/>
      <c r="E238" s="252"/>
      <c r="F238" s="253"/>
      <c r="G238" s="253"/>
      <c r="H238" s="25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250"/>
      <c r="B239" s="251"/>
      <c r="C239" s="251"/>
      <c r="D239" s="251"/>
      <c r="E239" s="252"/>
      <c r="F239" s="253"/>
      <c r="G239" s="253"/>
      <c r="H239" s="25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250"/>
      <c r="B240" s="251"/>
      <c r="C240" s="251"/>
      <c r="D240" s="251"/>
      <c r="E240" s="252"/>
      <c r="F240" s="253"/>
      <c r="G240" s="253"/>
      <c r="H240" s="25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250"/>
      <c r="B241" s="251"/>
      <c r="C241" s="251"/>
      <c r="D241" s="251"/>
      <c r="E241" s="252"/>
      <c r="F241" s="253"/>
      <c r="G241" s="253"/>
      <c r="H241" s="25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250"/>
      <c r="B242" s="251"/>
      <c r="C242" s="251"/>
      <c r="D242" s="251"/>
      <c r="E242" s="252"/>
      <c r="F242" s="253"/>
      <c r="G242" s="253"/>
      <c r="H242" s="25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250"/>
      <c r="B243" s="251"/>
      <c r="C243" s="251"/>
      <c r="D243" s="251"/>
      <c r="E243" s="252"/>
      <c r="F243" s="253"/>
      <c r="G243" s="253"/>
      <c r="H243" s="25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250"/>
      <c r="B244" s="251"/>
      <c r="C244" s="251"/>
      <c r="D244" s="251"/>
      <c r="E244" s="252"/>
      <c r="F244" s="253"/>
      <c r="G244" s="253"/>
      <c r="H244" s="25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250"/>
      <c r="B245" s="251"/>
      <c r="C245" s="251"/>
      <c r="D245" s="251"/>
      <c r="E245" s="252"/>
      <c r="F245" s="253"/>
      <c r="G245" s="253"/>
      <c r="H245" s="25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250"/>
      <c r="B246" s="251"/>
      <c r="C246" s="251"/>
      <c r="D246" s="251"/>
      <c r="E246" s="252"/>
      <c r="F246" s="253"/>
      <c r="G246" s="253"/>
      <c r="H246" s="25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250"/>
      <c r="B247" s="251"/>
      <c r="C247" s="251"/>
      <c r="D247" s="251"/>
      <c r="E247" s="252"/>
      <c r="F247" s="253"/>
      <c r="G247" s="253"/>
      <c r="H247" s="25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250"/>
      <c r="B248" s="251"/>
      <c r="C248" s="251"/>
      <c r="D248" s="251"/>
      <c r="E248" s="252"/>
      <c r="F248" s="253"/>
      <c r="G248" s="253"/>
      <c r="H248" s="25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250"/>
      <c r="B249" s="251"/>
      <c r="C249" s="251"/>
      <c r="D249" s="251"/>
      <c r="E249" s="252"/>
      <c r="F249" s="253"/>
      <c r="G249" s="253"/>
      <c r="H249" s="25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250"/>
      <c r="B250" s="251"/>
      <c r="C250" s="251"/>
      <c r="D250" s="251"/>
      <c r="E250" s="252"/>
      <c r="F250" s="253"/>
      <c r="G250" s="253"/>
      <c r="H250" s="25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250"/>
      <c r="B251" s="251"/>
      <c r="C251" s="251"/>
      <c r="D251" s="251"/>
      <c r="E251" s="252"/>
      <c r="F251" s="253"/>
      <c r="G251" s="253"/>
      <c r="H251" s="25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250"/>
      <c r="B252" s="251"/>
      <c r="C252" s="251"/>
      <c r="D252" s="251"/>
      <c r="E252" s="252"/>
      <c r="F252" s="253"/>
      <c r="G252" s="253"/>
      <c r="H252" s="25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250"/>
      <c r="B253" s="251"/>
      <c r="C253" s="251"/>
      <c r="D253" s="251"/>
      <c r="E253" s="252"/>
      <c r="F253" s="253"/>
      <c r="G253" s="253"/>
      <c r="H253" s="25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250"/>
      <c r="B254" s="251"/>
      <c r="C254" s="251"/>
      <c r="D254" s="251"/>
      <c r="E254" s="252"/>
      <c r="F254" s="253"/>
      <c r="G254" s="253"/>
      <c r="H254" s="25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250"/>
      <c r="B255" s="251"/>
      <c r="C255" s="251"/>
      <c r="D255" s="251"/>
      <c r="E255" s="252"/>
      <c r="F255" s="253"/>
      <c r="G255" s="253"/>
      <c r="H255" s="25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250"/>
      <c r="B256" s="251"/>
      <c r="C256" s="251"/>
      <c r="D256" s="251"/>
      <c r="E256" s="252"/>
      <c r="F256" s="253"/>
      <c r="G256" s="253"/>
      <c r="H256" s="25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250"/>
      <c r="B257" s="251"/>
      <c r="C257" s="251"/>
      <c r="D257" s="251"/>
      <c r="E257" s="252"/>
      <c r="F257" s="253"/>
      <c r="G257" s="253"/>
      <c r="H257" s="25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250"/>
      <c r="B258" s="251"/>
      <c r="C258" s="251"/>
      <c r="D258" s="251"/>
      <c r="E258" s="252"/>
      <c r="F258" s="253"/>
      <c r="G258" s="253"/>
      <c r="H258" s="25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250"/>
      <c r="B259" s="251"/>
      <c r="C259" s="251"/>
      <c r="D259" s="251"/>
      <c r="E259" s="252"/>
      <c r="F259" s="253"/>
      <c r="G259" s="253"/>
      <c r="H259" s="25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250"/>
      <c r="B260" s="251"/>
      <c r="C260" s="251"/>
      <c r="D260" s="251"/>
      <c r="E260" s="252"/>
      <c r="F260" s="253"/>
      <c r="G260" s="253"/>
      <c r="H260" s="25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250"/>
      <c r="B261" s="251"/>
      <c r="C261" s="251"/>
      <c r="D261" s="251"/>
      <c r="E261" s="252"/>
      <c r="F261" s="253"/>
      <c r="G261" s="253"/>
      <c r="H261" s="25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250"/>
      <c r="B262" s="251"/>
      <c r="C262" s="251"/>
      <c r="D262" s="251"/>
      <c r="E262" s="252"/>
      <c r="F262" s="253"/>
      <c r="G262" s="253"/>
      <c r="H262" s="25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250"/>
      <c r="B263" s="251"/>
      <c r="C263" s="251"/>
      <c r="D263" s="251"/>
      <c r="E263" s="252"/>
      <c r="F263" s="253"/>
      <c r="G263" s="253"/>
      <c r="H263" s="25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250"/>
      <c r="B264" s="251"/>
      <c r="C264" s="251"/>
      <c r="D264" s="251"/>
      <c r="E264" s="252"/>
      <c r="F264" s="253"/>
      <c r="G264" s="253"/>
      <c r="H264" s="25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250"/>
      <c r="B265" s="251"/>
      <c r="C265" s="251"/>
      <c r="D265" s="251"/>
      <c r="E265" s="252"/>
      <c r="F265" s="253"/>
      <c r="G265" s="253"/>
      <c r="H265" s="25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250"/>
      <c r="B266" s="251"/>
      <c r="C266" s="251"/>
      <c r="D266" s="251"/>
      <c r="E266" s="252"/>
      <c r="F266" s="253"/>
      <c r="G266" s="253"/>
      <c r="H266" s="25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250"/>
      <c r="B267" s="251"/>
      <c r="C267" s="251"/>
      <c r="D267" s="251"/>
      <c r="E267" s="252"/>
      <c r="F267" s="253"/>
      <c r="G267" s="253"/>
      <c r="H267" s="25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250"/>
      <c r="B268" s="251"/>
      <c r="C268" s="251"/>
      <c r="D268" s="251"/>
      <c r="E268" s="252"/>
      <c r="F268" s="253"/>
      <c r="G268" s="253"/>
      <c r="H268" s="25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250"/>
      <c r="B269" s="251"/>
      <c r="C269" s="251"/>
      <c r="D269" s="251"/>
      <c r="E269" s="252"/>
      <c r="F269" s="253"/>
      <c r="G269" s="253"/>
      <c r="H269" s="25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250"/>
      <c r="B270" s="251"/>
      <c r="C270" s="251"/>
      <c r="D270" s="251"/>
      <c r="E270" s="252"/>
      <c r="F270" s="253"/>
      <c r="G270" s="253"/>
      <c r="H270" s="25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250"/>
      <c r="B271" s="251"/>
      <c r="C271" s="251"/>
      <c r="D271" s="251"/>
      <c r="E271" s="252"/>
      <c r="F271" s="253"/>
      <c r="G271" s="253"/>
      <c r="H271" s="25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250"/>
      <c r="B272" s="251"/>
      <c r="C272" s="251"/>
      <c r="D272" s="251"/>
      <c r="E272" s="252"/>
      <c r="F272" s="253"/>
      <c r="G272" s="253"/>
      <c r="H272" s="25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250"/>
      <c r="B273" s="251"/>
      <c r="C273" s="251"/>
      <c r="D273" s="251"/>
      <c r="E273" s="252"/>
      <c r="F273" s="253"/>
      <c r="G273" s="253"/>
      <c r="H273" s="252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250"/>
      <c r="B274" s="251"/>
      <c r="C274" s="251"/>
      <c r="D274" s="251"/>
      <c r="E274" s="252"/>
      <c r="F274" s="253"/>
      <c r="G274" s="253"/>
      <c r="H274" s="25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250"/>
      <c r="B275" s="251"/>
      <c r="C275" s="251"/>
      <c r="D275" s="251"/>
      <c r="E275" s="252"/>
      <c r="F275" s="253"/>
      <c r="G275" s="253"/>
      <c r="H275" s="25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250"/>
      <c r="B276" s="251"/>
      <c r="C276" s="251"/>
      <c r="D276" s="251"/>
      <c r="E276" s="252"/>
      <c r="F276" s="253"/>
      <c r="G276" s="253"/>
      <c r="H276" s="25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250"/>
      <c r="B277" s="251"/>
      <c r="C277" s="251"/>
      <c r="D277" s="251"/>
      <c r="E277" s="252"/>
      <c r="F277" s="253"/>
      <c r="G277" s="253"/>
      <c r="H277" s="25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250"/>
      <c r="B278" s="251"/>
      <c r="C278" s="251"/>
      <c r="D278" s="251"/>
      <c r="E278" s="252"/>
      <c r="F278" s="253"/>
      <c r="G278" s="253"/>
      <c r="H278" s="25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250"/>
      <c r="B279" s="251"/>
      <c r="C279" s="251"/>
      <c r="D279" s="251"/>
      <c r="E279" s="252"/>
      <c r="F279" s="253"/>
      <c r="G279" s="253"/>
      <c r="H279" s="25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250"/>
      <c r="B280" s="251"/>
      <c r="C280" s="251"/>
      <c r="D280" s="251"/>
      <c r="E280" s="252"/>
      <c r="F280" s="253"/>
      <c r="G280" s="253"/>
      <c r="H280" s="25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250"/>
      <c r="B281" s="251"/>
      <c r="C281" s="251"/>
      <c r="D281" s="251"/>
      <c r="E281" s="252"/>
      <c r="F281" s="253"/>
      <c r="G281" s="253"/>
      <c r="H281" s="252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250"/>
      <c r="B282" s="251"/>
      <c r="C282" s="251"/>
      <c r="D282" s="251"/>
      <c r="E282" s="252"/>
      <c r="F282" s="253"/>
      <c r="G282" s="253"/>
      <c r="H282" s="252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250"/>
      <c r="B283" s="251"/>
      <c r="C283" s="251"/>
      <c r="D283" s="251"/>
      <c r="E283" s="252"/>
      <c r="F283" s="253"/>
      <c r="G283" s="253"/>
      <c r="H283" s="252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250"/>
      <c r="B284" s="251"/>
      <c r="C284" s="251"/>
      <c r="D284" s="251"/>
      <c r="E284" s="252"/>
      <c r="F284" s="253"/>
      <c r="G284" s="253"/>
      <c r="H284" s="252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250"/>
      <c r="B285" s="251"/>
      <c r="C285" s="251"/>
      <c r="D285" s="251"/>
      <c r="E285" s="252"/>
      <c r="F285" s="253"/>
      <c r="G285" s="253"/>
      <c r="H285" s="252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250"/>
      <c r="B286" s="251"/>
      <c r="C286" s="251"/>
      <c r="D286" s="251"/>
      <c r="E286" s="252"/>
      <c r="F286" s="253"/>
      <c r="G286" s="253"/>
      <c r="H286" s="252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250"/>
      <c r="B287" s="251"/>
      <c r="C287" s="251"/>
      <c r="D287" s="251"/>
      <c r="E287" s="252"/>
      <c r="F287" s="253"/>
      <c r="G287" s="253"/>
      <c r="H287" s="252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250"/>
      <c r="B288" s="251"/>
      <c r="C288" s="251"/>
      <c r="D288" s="251"/>
      <c r="E288" s="252"/>
      <c r="F288" s="253"/>
      <c r="G288" s="253"/>
      <c r="H288" s="252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250"/>
      <c r="B289" s="251"/>
      <c r="C289" s="251"/>
      <c r="D289" s="251"/>
      <c r="E289" s="252"/>
      <c r="F289" s="253"/>
      <c r="G289" s="253"/>
      <c r="H289" s="252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250"/>
      <c r="B290" s="251"/>
      <c r="C290" s="251"/>
      <c r="D290" s="251"/>
      <c r="E290" s="252"/>
      <c r="F290" s="253"/>
      <c r="G290" s="253"/>
      <c r="H290" s="252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250"/>
      <c r="B291" s="251"/>
      <c r="C291" s="251"/>
      <c r="D291" s="251"/>
      <c r="E291" s="252"/>
      <c r="F291" s="253"/>
      <c r="G291" s="253"/>
      <c r="H291" s="252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250"/>
      <c r="B292" s="251"/>
      <c r="C292" s="251"/>
      <c r="D292" s="251"/>
      <c r="E292" s="252"/>
      <c r="F292" s="253"/>
      <c r="G292" s="253"/>
      <c r="H292" s="252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250"/>
      <c r="B293" s="251"/>
      <c r="C293" s="251"/>
      <c r="D293" s="251"/>
      <c r="E293" s="252"/>
      <c r="F293" s="253"/>
      <c r="G293" s="253"/>
      <c r="H293" s="252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250"/>
      <c r="B294" s="251"/>
      <c r="C294" s="251"/>
      <c r="D294" s="251"/>
      <c r="E294" s="252"/>
      <c r="F294" s="253"/>
      <c r="G294" s="253"/>
      <c r="H294" s="252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250"/>
      <c r="B295" s="251"/>
      <c r="C295" s="251"/>
      <c r="D295" s="251"/>
      <c r="E295" s="252"/>
      <c r="F295" s="253"/>
      <c r="G295" s="253"/>
      <c r="H295" s="252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250"/>
      <c r="B296" s="251"/>
      <c r="C296" s="251"/>
      <c r="D296" s="251"/>
      <c r="E296" s="252"/>
      <c r="F296" s="253"/>
      <c r="G296" s="253"/>
      <c r="H296" s="252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250"/>
      <c r="B297" s="251"/>
      <c r="C297" s="251"/>
      <c r="D297" s="251"/>
      <c r="E297" s="252"/>
      <c r="F297" s="253"/>
      <c r="G297" s="253"/>
      <c r="H297" s="252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250"/>
      <c r="B298" s="251"/>
      <c r="C298" s="251"/>
      <c r="D298" s="251"/>
      <c r="E298" s="252"/>
      <c r="F298" s="253"/>
      <c r="G298" s="253"/>
      <c r="H298" s="252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250"/>
      <c r="B299" s="251"/>
      <c r="C299" s="251"/>
      <c r="D299" s="251"/>
      <c r="E299" s="252"/>
      <c r="F299" s="253"/>
      <c r="G299" s="253"/>
      <c r="H299" s="252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250"/>
      <c r="B300" s="251"/>
      <c r="C300" s="251"/>
      <c r="D300" s="251"/>
      <c r="E300" s="252"/>
      <c r="F300" s="253"/>
      <c r="G300" s="253"/>
      <c r="H300" s="252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250"/>
      <c r="B301" s="251"/>
      <c r="C301" s="251"/>
      <c r="D301" s="251"/>
      <c r="E301" s="252"/>
      <c r="F301" s="253"/>
      <c r="G301" s="253"/>
      <c r="H301" s="252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250"/>
      <c r="B302" s="251"/>
      <c r="C302" s="251"/>
      <c r="D302" s="251"/>
      <c r="E302" s="252"/>
      <c r="F302" s="253"/>
      <c r="G302" s="253"/>
      <c r="H302" s="252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250"/>
      <c r="B303" s="251"/>
      <c r="C303" s="251"/>
      <c r="D303" s="251"/>
      <c r="E303" s="252"/>
      <c r="F303" s="253"/>
      <c r="G303" s="253"/>
      <c r="H303" s="252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250"/>
      <c r="B304" s="251"/>
      <c r="C304" s="251"/>
      <c r="D304" s="251"/>
      <c r="E304" s="252"/>
      <c r="F304" s="253"/>
      <c r="G304" s="253"/>
      <c r="H304" s="252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250"/>
      <c r="B305" s="251"/>
      <c r="C305" s="251"/>
      <c r="D305" s="251"/>
      <c r="E305" s="252"/>
      <c r="F305" s="253"/>
      <c r="G305" s="253"/>
      <c r="H305" s="252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250"/>
      <c r="B306" s="251"/>
      <c r="C306" s="251"/>
      <c r="D306" s="251"/>
      <c r="E306" s="252"/>
      <c r="F306" s="253"/>
      <c r="G306" s="253"/>
      <c r="H306" s="252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250"/>
      <c r="B307" s="251"/>
      <c r="C307" s="251"/>
      <c r="D307" s="251"/>
      <c r="E307" s="252"/>
      <c r="F307" s="253"/>
      <c r="G307" s="253"/>
      <c r="H307" s="252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250"/>
      <c r="B308" s="251"/>
      <c r="C308" s="251"/>
      <c r="D308" s="251"/>
      <c r="E308" s="252"/>
      <c r="F308" s="253"/>
      <c r="G308" s="253"/>
      <c r="H308" s="252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250"/>
      <c r="B309" s="251"/>
      <c r="C309" s="251"/>
      <c r="D309" s="251"/>
      <c r="E309" s="252"/>
      <c r="F309" s="253"/>
      <c r="G309" s="253"/>
      <c r="H309" s="252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250"/>
      <c r="B310" s="251"/>
      <c r="C310" s="251"/>
      <c r="D310" s="251"/>
      <c r="E310" s="252"/>
      <c r="F310" s="253"/>
      <c r="G310" s="253"/>
      <c r="H310" s="252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250"/>
      <c r="B311" s="251"/>
      <c r="C311" s="251"/>
      <c r="D311" s="251"/>
      <c r="E311" s="252"/>
      <c r="F311" s="253"/>
      <c r="G311" s="253"/>
      <c r="H311" s="252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250"/>
      <c r="B312" s="251"/>
      <c r="C312" s="251"/>
      <c r="D312" s="251"/>
      <c r="E312" s="252"/>
      <c r="F312" s="253"/>
      <c r="G312" s="253"/>
      <c r="H312" s="252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250"/>
      <c r="B313" s="251"/>
      <c r="C313" s="251"/>
      <c r="D313" s="251"/>
      <c r="E313" s="252"/>
      <c r="F313" s="253"/>
      <c r="G313" s="253"/>
      <c r="H313" s="252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250"/>
      <c r="B314" s="251"/>
      <c r="C314" s="251"/>
      <c r="D314" s="251"/>
      <c r="E314" s="252"/>
      <c r="F314" s="253"/>
      <c r="G314" s="253"/>
      <c r="H314" s="252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250"/>
      <c r="B315" s="251"/>
      <c r="C315" s="251"/>
      <c r="D315" s="251"/>
      <c r="E315" s="252"/>
      <c r="F315" s="253"/>
      <c r="G315" s="253"/>
      <c r="H315" s="252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250"/>
      <c r="B316" s="251"/>
      <c r="C316" s="251"/>
      <c r="D316" s="251"/>
      <c r="E316" s="252"/>
      <c r="F316" s="253"/>
      <c r="G316" s="253"/>
      <c r="H316" s="252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250"/>
      <c r="B317" s="251"/>
      <c r="C317" s="251"/>
      <c r="D317" s="251"/>
      <c r="E317" s="252"/>
      <c r="F317" s="253"/>
      <c r="G317" s="253"/>
      <c r="H317" s="252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250"/>
      <c r="B318" s="251"/>
      <c r="C318" s="251"/>
      <c r="D318" s="251"/>
      <c r="E318" s="252"/>
      <c r="F318" s="253"/>
      <c r="G318" s="253"/>
      <c r="H318" s="252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250"/>
      <c r="B319" s="251"/>
      <c r="C319" s="251"/>
      <c r="D319" s="251"/>
      <c r="E319" s="252"/>
      <c r="F319" s="253"/>
      <c r="G319" s="253"/>
      <c r="H319" s="252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250"/>
      <c r="B320" s="251"/>
      <c r="C320" s="251"/>
      <c r="D320" s="251"/>
      <c r="E320" s="252"/>
      <c r="F320" s="253"/>
      <c r="G320" s="253"/>
      <c r="H320" s="252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250"/>
      <c r="B321" s="251"/>
      <c r="C321" s="251"/>
      <c r="D321" s="251"/>
      <c r="E321" s="252"/>
      <c r="F321" s="253"/>
      <c r="G321" s="253"/>
      <c r="H321" s="252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250"/>
      <c r="B322" s="251"/>
      <c r="C322" s="251"/>
      <c r="D322" s="251"/>
      <c r="E322" s="252"/>
      <c r="F322" s="253"/>
      <c r="G322" s="253"/>
      <c r="H322" s="252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250"/>
      <c r="B323" s="251"/>
      <c r="C323" s="251"/>
      <c r="D323" s="251"/>
      <c r="E323" s="252"/>
      <c r="F323" s="253"/>
      <c r="G323" s="253"/>
      <c r="H323" s="252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250"/>
      <c r="B324" s="251"/>
      <c r="C324" s="251"/>
      <c r="D324" s="251"/>
      <c r="E324" s="252"/>
      <c r="F324" s="253"/>
      <c r="G324" s="253"/>
      <c r="H324" s="252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250"/>
      <c r="B325" s="251"/>
      <c r="C325" s="251"/>
      <c r="D325" s="251"/>
      <c r="E325" s="252"/>
      <c r="F325" s="253"/>
      <c r="G325" s="253"/>
      <c r="H325" s="252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250"/>
      <c r="B326" s="251"/>
      <c r="C326" s="251"/>
      <c r="D326" s="251"/>
      <c r="E326" s="252"/>
      <c r="F326" s="253"/>
      <c r="G326" s="253"/>
      <c r="H326" s="252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250"/>
      <c r="B327" s="251"/>
      <c r="C327" s="251"/>
      <c r="D327" s="251"/>
      <c r="E327" s="252"/>
      <c r="F327" s="253"/>
      <c r="G327" s="253"/>
      <c r="H327" s="252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250"/>
      <c r="B328" s="251"/>
      <c r="C328" s="251"/>
      <c r="D328" s="251"/>
      <c r="E328" s="252"/>
      <c r="F328" s="253"/>
      <c r="G328" s="253"/>
      <c r="H328" s="252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250"/>
      <c r="B329" s="251"/>
      <c r="C329" s="251"/>
      <c r="D329" s="251"/>
      <c r="E329" s="252"/>
      <c r="F329" s="253"/>
      <c r="G329" s="253"/>
      <c r="H329" s="252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250"/>
      <c r="B330" s="251"/>
      <c r="C330" s="251"/>
      <c r="D330" s="251"/>
      <c r="E330" s="252"/>
      <c r="F330" s="253"/>
      <c r="G330" s="253"/>
      <c r="H330" s="252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250"/>
      <c r="B331" s="251"/>
      <c r="C331" s="251"/>
      <c r="D331" s="251"/>
      <c r="E331" s="252"/>
      <c r="F331" s="253"/>
      <c r="G331" s="253"/>
      <c r="H331" s="252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250"/>
      <c r="B332" s="251"/>
      <c r="C332" s="251"/>
      <c r="D332" s="251"/>
      <c r="E332" s="252"/>
      <c r="F332" s="253"/>
      <c r="G332" s="253"/>
      <c r="H332" s="252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250"/>
      <c r="B333" s="251"/>
      <c r="C333" s="251"/>
      <c r="D333" s="251"/>
      <c r="E333" s="252"/>
      <c r="F333" s="253"/>
      <c r="G333" s="253"/>
      <c r="H333" s="252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250"/>
      <c r="B334" s="251"/>
      <c r="C334" s="251"/>
      <c r="D334" s="251"/>
      <c r="E334" s="252"/>
      <c r="F334" s="253"/>
      <c r="G334" s="253"/>
      <c r="H334" s="252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250"/>
      <c r="B335" s="251"/>
      <c r="C335" s="251"/>
      <c r="D335" s="251"/>
      <c r="E335" s="252"/>
      <c r="F335" s="253"/>
      <c r="G335" s="253"/>
      <c r="H335" s="252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250"/>
      <c r="B336" s="251"/>
      <c r="C336" s="251"/>
      <c r="D336" s="251"/>
      <c r="E336" s="252"/>
      <c r="F336" s="253"/>
      <c r="G336" s="253"/>
      <c r="H336" s="252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250"/>
      <c r="B337" s="251"/>
      <c r="C337" s="251"/>
      <c r="D337" s="251"/>
      <c r="E337" s="252"/>
      <c r="F337" s="253"/>
      <c r="G337" s="253"/>
      <c r="H337" s="252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250"/>
      <c r="B338" s="251"/>
      <c r="C338" s="251"/>
      <c r="D338" s="251"/>
      <c r="E338" s="252"/>
      <c r="F338" s="253"/>
      <c r="G338" s="253"/>
      <c r="H338" s="25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250"/>
      <c r="B339" s="251"/>
      <c r="C339" s="251"/>
      <c r="D339" s="251"/>
      <c r="E339" s="252"/>
      <c r="F339" s="253"/>
      <c r="G339" s="253"/>
      <c r="H339" s="25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250"/>
      <c r="B340" s="251"/>
      <c r="C340" s="251"/>
      <c r="D340" s="251"/>
      <c r="E340" s="252"/>
      <c r="F340" s="253"/>
      <c r="G340" s="253"/>
      <c r="H340" s="25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250"/>
      <c r="B341" s="251"/>
      <c r="C341" s="251"/>
      <c r="D341" s="251"/>
      <c r="E341" s="252"/>
      <c r="F341" s="253"/>
      <c r="G341" s="253"/>
      <c r="H341" s="252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250"/>
      <c r="B342" s="251"/>
      <c r="C342" s="251"/>
      <c r="D342" s="251"/>
      <c r="E342" s="252"/>
      <c r="F342" s="253"/>
      <c r="G342" s="253"/>
      <c r="H342" s="25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250"/>
      <c r="B343" s="251"/>
      <c r="C343" s="251"/>
      <c r="D343" s="251"/>
      <c r="E343" s="252"/>
      <c r="F343" s="253"/>
      <c r="G343" s="253"/>
      <c r="H343" s="25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250"/>
      <c r="B344" s="251"/>
      <c r="C344" s="251"/>
      <c r="D344" s="251"/>
      <c r="E344" s="252"/>
      <c r="F344" s="253"/>
      <c r="G344" s="253"/>
      <c r="H344" s="25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250"/>
      <c r="B345" s="251"/>
      <c r="C345" s="251"/>
      <c r="D345" s="251"/>
      <c r="E345" s="252"/>
      <c r="F345" s="253"/>
      <c r="G345" s="253"/>
      <c r="H345" s="25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250"/>
      <c r="B346" s="251"/>
      <c r="C346" s="251"/>
      <c r="D346" s="251"/>
      <c r="E346" s="252"/>
      <c r="F346" s="253"/>
      <c r="G346" s="253"/>
      <c r="H346" s="25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250"/>
      <c r="B347" s="251"/>
      <c r="C347" s="251"/>
      <c r="D347" s="251"/>
      <c r="E347" s="252"/>
      <c r="F347" s="253"/>
      <c r="G347" s="253"/>
      <c r="H347" s="25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250"/>
      <c r="B348" s="251"/>
      <c r="C348" s="251"/>
      <c r="D348" s="251"/>
      <c r="E348" s="252"/>
      <c r="F348" s="253"/>
      <c r="G348" s="253"/>
      <c r="H348" s="25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250"/>
      <c r="B349" s="251"/>
      <c r="C349" s="251"/>
      <c r="D349" s="251"/>
      <c r="E349" s="252"/>
      <c r="F349" s="253"/>
      <c r="G349" s="253"/>
      <c r="H349" s="25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250"/>
      <c r="B350" s="251"/>
      <c r="C350" s="251"/>
      <c r="D350" s="251"/>
      <c r="E350" s="252"/>
      <c r="F350" s="253"/>
      <c r="G350" s="253"/>
      <c r="H350" s="25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250"/>
      <c r="B351" s="251"/>
      <c r="C351" s="251"/>
      <c r="D351" s="251"/>
      <c r="E351" s="252"/>
      <c r="F351" s="253"/>
      <c r="G351" s="253"/>
      <c r="H351" s="25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250"/>
      <c r="B352" s="251"/>
      <c r="C352" s="251"/>
      <c r="D352" s="251"/>
      <c r="E352" s="252"/>
      <c r="F352" s="253"/>
      <c r="G352" s="253"/>
      <c r="H352" s="25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250"/>
      <c r="B353" s="251"/>
      <c r="C353" s="251"/>
      <c r="D353" s="251"/>
      <c r="E353" s="252"/>
      <c r="F353" s="253"/>
      <c r="G353" s="253"/>
      <c r="H353" s="25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250"/>
      <c r="B354" s="251"/>
      <c r="C354" s="251"/>
      <c r="D354" s="251"/>
      <c r="E354" s="252"/>
      <c r="F354" s="253"/>
      <c r="G354" s="253"/>
      <c r="H354" s="25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250"/>
      <c r="B355" s="251"/>
      <c r="C355" s="251"/>
      <c r="D355" s="251"/>
      <c r="E355" s="252"/>
      <c r="F355" s="253"/>
      <c r="G355" s="253"/>
      <c r="H355" s="25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250"/>
      <c r="B356" s="251"/>
      <c r="C356" s="251"/>
      <c r="D356" s="251"/>
      <c r="E356" s="252"/>
      <c r="F356" s="253"/>
      <c r="G356" s="253"/>
      <c r="H356" s="25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250"/>
      <c r="B357" s="251"/>
      <c r="C357" s="251"/>
      <c r="D357" s="251"/>
      <c r="E357" s="252"/>
      <c r="F357" s="253"/>
      <c r="G357" s="253"/>
      <c r="H357" s="25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250"/>
      <c r="B358" s="251"/>
      <c r="C358" s="251"/>
      <c r="D358" s="251"/>
      <c r="E358" s="252"/>
      <c r="F358" s="253"/>
      <c r="G358" s="253"/>
      <c r="H358" s="25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250"/>
      <c r="B359" s="251"/>
      <c r="C359" s="251"/>
      <c r="D359" s="251"/>
      <c r="E359" s="252"/>
      <c r="F359" s="253"/>
      <c r="G359" s="253"/>
      <c r="H359" s="25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250"/>
      <c r="B360" s="251"/>
      <c r="C360" s="251"/>
      <c r="D360" s="251"/>
      <c r="E360" s="252"/>
      <c r="F360" s="253"/>
      <c r="G360" s="253"/>
      <c r="H360" s="25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250"/>
      <c r="B361" s="251"/>
      <c r="C361" s="251"/>
      <c r="D361" s="251"/>
      <c r="E361" s="252"/>
      <c r="F361" s="253"/>
      <c r="G361" s="253"/>
      <c r="H361" s="25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250"/>
      <c r="B362" s="251"/>
      <c r="C362" s="251"/>
      <c r="D362" s="251"/>
      <c r="E362" s="252"/>
      <c r="F362" s="253"/>
      <c r="G362" s="253"/>
      <c r="H362" s="25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250"/>
      <c r="B363" s="251"/>
      <c r="C363" s="251"/>
      <c r="D363" s="251"/>
      <c r="E363" s="252"/>
      <c r="F363" s="253"/>
      <c r="G363" s="253"/>
      <c r="H363" s="25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250"/>
      <c r="B364" s="251"/>
      <c r="C364" s="251"/>
      <c r="D364" s="251"/>
      <c r="E364" s="252"/>
      <c r="F364" s="253"/>
      <c r="G364" s="253"/>
      <c r="H364" s="25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250"/>
      <c r="B365" s="251"/>
      <c r="C365" s="251"/>
      <c r="D365" s="251"/>
      <c r="E365" s="252"/>
      <c r="F365" s="253"/>
      <c r="G365" s="253"/>
      <c r="H365" s="25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250"/>
      <c r="B366" s="251"/>
      <c r="C366" s="251"/>
      <c r="D366" s="251"/>
      <c r="E366" s="252"/>
      <c r="F366" s="253"/>
      <c r="G366" s="253"/>
      <c r="H366" s="25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250"/>
      <c r="B367" s="251"/>
      <c r="C367" s="251"/>
      <c r="D367" s="251"/>
      <c r="E367" s="252"/>
      <c r="F367" s="253"/>
      <c r="G367" s="253"/>
      <c r="H367" s="25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250"/>
      <c r="B368" s="251"/>
      <c r="C368" s="251"/>
      <c r="D368" s="251"/>
      <c r="E368" s="252"/>
      <c r="F368" s="253"/>
      <c r="G368" s="253"/>
      <c r="H368" s="25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250"/>
      <c r="B369" s="251"/>
      <c r="C369" s="251"/>
      <c r="D369" s="251"/>
      <c r="E369" s="252"/>
      <c r="F369" s="253"/>
      <c r="G369" s="253"/>
      <c r="H369" s="25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250"/>
      <c r="B370" s="251"/>
      <c r="C370" s="251"/>
      <c r="D370" s="251"/>
      <c r="E370" s="252"/>
      <c r="F370" s="253"/>
      <c r="G370" s="253"/>
      <c r="H370" s="25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250"/>
      <c r="B371" s="251"/>
      <c r="C371" s="251"/>
      <c r="D371" s="251"/>
      <c r="E371" s="252"/>
      <c r="F371" s="253"/>
      <c r="G371" s="253"/>
      <c r="H371" s="25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250"/>
      <c r="B372" s="251"/>
      <c r="C372" s="251"/>
      <c r="D372" s="251"/>
      <c r="E372" s="252"/>
      <c r="F372" s="253"/>
      <c r="G372" s="253"/>
      <c r="H372" s="25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250"/>
      <c r="B373" s="251"/>
      <c r="C373" s="251"/>
      <c r="D373" s="251"/>
      <c r="E373" s="252"/>
      <c r="F373" s="253"/>
      <c r="G373" s="253"/>
      <c r="H373" s="25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250"/>
      <c r="B374" s="251"/>
      <c r="C374" s="251"/>
      <c r="D374" s="251"/>
      <c r="E374" s="252"/>
      <c r="F374" s="253"/>
      <c r="G374" s="253"/>
      <c r="H374" s="25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250"/>
      <c r="B375" s="251"/>
      <c r="C375" s="251"/>
      <c r="D375" s="251"/>
      <c r="E375" s="252"/>
      <c r="F375" s="253"/>
      <c r="G375" s="253"/>
      <c r="H375" s="25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250"/>
      <c r="B376" s="251"/>
      <c r="C376" s="251"/>
      <c r="D376" s="251"/>
      <c r="E376" s="252"/>
      <c r="F376" s="253"/>
      <c r="G376" s="253"/>
      <c r="H376" s="25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250"/>
      <c r="B377" s="251"/>
      <c r="C377" s="251"/>
      <c r="D377" s="251"/>
      <c r="E377" s="252"/>
      <c r="F377" s="253"/>
      <c r="G377" s="253"/>
      <c r="H377" s="25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250"/>
      <c r="B378" s="251"/>
      <c r="C378" s="251"/>
      <c r="D378" s="251"/>
      <c r="E378" s="252"/>
      <c r="F378" s="253"/>
      <c r="G378" s="253"/>
      <c r="H378" s="25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250"/>
      <c r="B379" s="251"/>
      <c r="C379" s="251"/>
      <c r="D379" s="251"/>
      <c r="E379" s="252"/>
      <c r="F379" s="253"/>
      <c r="G379" s="253"/>
      <c r="H379" s="25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250"/>
      <c r="B380" s="251"/>
      <c r="C380" s="251"/>
      <c r="D380" s="251"/>
      <c r="E380" s="252"/>
      <c r="F380" s="253"/>
      <c r="G380" s="253"/>
      <c r="H380" s="25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250"/>
      <c r="B381" s="251"/>
      <c r="C381" s="251"/>
      <c r="D381" s="251"/>
      <c r="E381" s="252"/>
      <c r="F381" s="253"/>
      <c r="G381" s="253"/>
      <c r="H381" s="25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250"/>
      <c r="B382" s="251"/>
      <c r="C382" s="251"/>
      <c r="D382" s="251"/>
      <c r="E382" s="252"/>
      <c r="F382" s="253"/>
      <c r="G382" s="253"/>
      <c r="H382" s="25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250"/>
      <c r="B383" s="251"/>
      <c r="C383" s="251"/>
      <c r="D383" s="251"/>
      <c r="E383" s="252"/>
      <c r="F383" s="253"/>
      <c r="G383" s="253"/>
      <c r="H383" s="25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250"/>
      <c r="B384" s="251"/>
      <c r="C384" s="251"/>
      <c r="D384" s="251"/>
      <c r="E384" s="252"/>
      <c r="F384" s="253"/>
      <c r="G384" s="253"/>
      <c r="H384" s="25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250"/>
      <c r="B385" s="251"/>
      <c r="C385" s="251"/>
      <c r="D385" s="251"/>
      <c r="E385" s="252"/>
      <c r="F385" s="253"/>
      <c r="G385" s="253"/>
      <c r="H385" s="25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250"/>
      <c r="B386" s="251"/>
      <c r="C386" s="251"/>
      <c r="D386" s="251"/>
      <c r="E386" s="252"/>
      <c r="F386" s="253"/>
      <c r="G386" s="253"/>
      <c r="H386" s="25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250"/>
      <c r="B387" s="251"/>
      <c r="C387" s="251"/>
      <c r="D387" s="251"/>
      <c r="E387" s="252"/>
      <c r="F387" s="253"/>
      <c r="G387" s="253"/>
      <c r="H387" s="25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250"/>
      <c r="B388" s="251"/>
      <c r="C388" s="251"/>
      <c r="D388" s="251"/>
      <c r="E388" s="252"/>
      <c r="F388" s="253"/>
      <c r="G388" s="253"/>
      <c r="H388" s="25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250"/>
      <c r="B389" s="251"/>
      <c r="C389" s="251"/>
      <c r="D389" s="251"/>
      <c r="E389" s="252"/>
      <c r="F389" s="253"/>
      <c r="G389" s="253"/>
      <c r="H389" s="25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250"/>
      <c r="B390" s="251"/>
      <c r="C390" s="251"/>
      <c r="D390" s="251"/>
      <c r="E390" s="252"/>
      <c r="F390" s="253"/>
      <c r="G390" s="253"/>
      <c r="H390" s="25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250"/>
      <c r="B391" s="251"/>
      <c r="C391" s="251"/>
      <c r="D391" s="251"/>
      <c r="E391" s="252"/>
      <c r="F391" s="253"/>
      <c r="G391" s="253"/>
      <c r="H391" s="25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250"/>
      <c r="B392" s="251"/>
      <c r="C392" s="251"/>
      <c r="D392" s="251"/>
      <c r="E392" s="252"/>
      <c r="F392" s="253"/>
      <c r="G392" s="253"/>
      <c r="H392" s="25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250"/>
      <c r="B393" s="251"/>
      <c r="C393" s="251"/>
      <c r="D393" s="251"/>
      <c r="E393" s="252"/>
      <c r="F393" s="253"/>
      <c r="G393" s="253"/>
      <c r="H393" s="25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250"/>
      <c r="B394" s="251"/>
      <c r="C394" s="251"/>
      <c r="D394" s="251"/>
      <c r="E394" s="252"/>
      <c r="F394" s="253"/>
      <c r="G394" s="253"/>
      <c r="H394" s="25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250"/>
      <c r="B395" s="251"/>
      <c r="C395" s="251"/>
      <c r="D395" s="251"/>
      <c r="E395" s="252"/>
      <c r="F395" s="253"/>
      <c r="G395" s="253"/>
      <c r="H395" s="25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250"/>
      <c r="B396" s="251"/>
      <c r="C396" s="251"/>
      <c r="D396" s="251"/>
      <c r="E396" s="252"/>
      <c r="F396" s="253"/>
      <c r="G396" s="253"/>
      <c r="H396" s="25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250"/>
      <c r="B397" s="251"/>
      <c r="C397" s="251"/>
      <c r="D397" s="251"/>
      <c r="E397" s="252"/>
      <c r="F397" s="253"/>
      <c r="G397" s="253"/>
      <c r="H397" s="25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250"/>
      <c r="B398" s="251"/>
      <c r="C398" s="251"/>
      <c r="D398" s="251"/>
      <c r="E398" s="252"/>
      <c r="F398" s="253"/>
      <c r="G398" s="253"/>
      <c r="H398" s="25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250"/>
      <c r="B399" s="251"/>
      <c r="C399" s="251"/>
      <c r="D399" s="251"/>
      <c r="E399" s="252"/>
      <c r="F399" s="253"/>
      <c r="G399" s="253"/>
      <c r="H399" s="25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250"/>
      <c r="B400" s="251"/>
      <c r="C400" s="251"/>
      <c r="D400" s="251"/>
      <c r="E400" s="252"/>
      <c r="F400" s="253"/>
      <c r="G400" s="253"/>
      <c r="H400" s="25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250"/>
      <c r="B401" s="251"/>
      <c r="C401" s="251"/>
      <c r="D401" s="251"/>
      <c r="E401" s="252"/>
      <c r="F401" s="253"/>
      <c r="G401" s="253"/>
      <c r="H401" s="25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250"/>
      <c r="B402" s="251"/>
      <c r="C402" s="251"/>
      <c r="D402" s="251"/>
      <c r="E402" s="252"/>
      <c r="F402" s="253"/>
      <c r="G402" s="253"/>
      <c r="H402" s="25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250"/>
      <c r="B403" s="251"/>
      <c r="C403" s="251"/>
      <c r="D403" s="251"/>
      <c r="E403" s="252"/>
      <c r="F403" s="253"/>
      <c r="G403" s="253"/>
      <c r="H403" s="25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250"/>
      <c r="B404" s="251"/>
      <c r="C404" s="251"/>
      <c r="D404" s="251"/>
      <c r="E404" s="252"/>
      <c r="F404" s="253"/>
      <c r="G404" s="253"/>
      <c r="H404" s="25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250"/>
      <c r="B405" s="251"/>
      <c r="C405" s="251"/>
      <c r="D405" s="251"/>
      <c r="E405" s="252"/>
      <c r="F405" s="253"/>
      <c r="G405" s="253"/>
      <c r="H405" s="25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250"/>
      <c r="B406" s="251"/>
      <c r="C406" s="251"/>
      <c r="D406" s="251"/>
      <c r="E406" s="252"/>
      <c r="F406" s="253"/>
      <c r="G406" s="253"/>
      <c r="H406" s="25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250"/>
      <c r="B407" s="251"/>
      <c r="C407" s="251"/>
      <c r="D407" s="251"/>
      <c r="E407" s="252"/>
      <c r="F407" s="253"/>
      <c r="G407" s="253"/>
      <c r="H407" s="25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250"/>
      <c r="B408" s="251"/>
      <c r="C408" s="251"/>
      <c r="D408" s="251"/>
      <c r="E408" s="252"/>
      <c r="F408" s="253"/>
      <c r="G408" s="253"/>
      <c r="H408" s="25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250"/>
      <c r="B409" s="251"/>
      <c r="C409" s="251"/>
      <c r="D409" s="251"/>
      <c r="E409" s="252"/>
      <c r="F409" s="253"/>
      <c r="G409" s="253"/>
      <c r="H409" s="25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250"/>
      <c r="B410" s="251"/>
      <c r="C410" s="251"/>
      <c r="D410" s="251"/>
      <c r="E410" s="252"/>
      <c r="F410" s="253"/>
      <c r="G410" s="253"/>
      <c r="H410" s="25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250"/>
      <c r="B411" s="251"/>
      <c r="C411" s="251"/>
      <c r="D411" s="251"/>
      <c r="E411" s="252"/>
      <c r="F411" s="253"/>
      <c r="G411" s="253"/>
      <c r="H411" s="25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250"/>
      <c r="B412" s="251"/>
      <c r="C412" s="251"/>
      <c r="D412" s="251"/>
      <c r="E412" s="252"/>
      <c r="F412" s="253"/>
      <c r="G412" s="253"/>
      <c r="H412" s="25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250"/>
      <c r="B413" s="251"/>
      <c r="C413" s="251"/>
      <c r="D413" s="251"/>
      <c r="E413" s="252"/>
      <c r="F413" s="253"/>
      <c r="G413" s="253"/>
      <c r="H413" s="25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250"/>
      <c r="B414" s="251"/>
      <c r="C414" s="251"/>
      <c r="D414" s="251"/>
      <c r="E414" s="252"/>
      <c r="F414" s="253"/>
      <c r="G414" s="253"/>
      <c r="H414" s="25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250"/>
      <c r="B415" s="251"/>
      <c r="C415" s="251"/>
      <c r="D415" s="251"/>
      <c r="E415" s="252"/>
      <c r="F415" s="253"/>
      <c r="G415" s="253"/>
      <c r="H415" s="25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250"/>
      <c r="B416" s="251"/>
      <c r="C416" s="251"/>
      <c r="D416" s="251"/>
      <c r="E416" s="252"/>
      <c r="F416" s="253"/>
      <c r="G416" s="253"/>
      <c r="H416" s="25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250"/>
      <c r="B417" s="251"/>
      <c r="C417" s="251"/>
      <c r="D417" s="251"/>
      <c r="E417" s="252"/>
      <c r="F417" s="253"/>
      <c r="G417" s="253"/>
      <c r="H417" s="25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250"/>
      <c r="B418" s="251"/>
      <c r="C418" s="251"/>
      <c r="D418" s="251"/>
      <c r="E418" s="252"/>
      <c r="F418" s="253"/>
      <c r="G418" s="253"/>
      <c r="H418" s="25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250"/>
      <c r="B419" s="251"/>
      <c r="C419" s="251"/>
      <c r="D419" s="251"/>
      <c r="E419" s="252"/>
      <c r="F419" s="253"/>
      <c r="G419" s="253"/>
      <c r="H419" s="25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250"/>
      <c r="B420" s="251"/>
      <c r="C420" s="251"/>
      <c r="D420" s="251"/>
      <c r="E420" s="252"/>
      <c r="F420" s="253"/>
      <c r="G420" s="253"/>
      <c r="H420" s="25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250"/>
      <c r="B421" s="251"/>
      <c r="C421" s="251"/>
      <c r="D421" s="251"/>
      <c r="E421" s="252"/>
      <c r="F421" s="253"/>
      <c r="G421" s="253"/>
      <c r="H421" s="25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250"/>
      <c r="B422" s="251"/>
      <c r="C422" s="251"/>
      <c r="D422" s="251"/>
      <c r="E422" s="252"/>
      <c r="F422" s="253"/>
      <c r="G422" s="253"/>
      <c r="H422" s="25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250"/>
      <c r="B423" s="251"/>
      <c r="C423" s="251"/>
      <c r="D423" s="251"/>
      <c r="E423" s="252"/>
      <c r="F423" s="253"/>
      <c r="G423" s="253"/>
      <c r="H423" s="25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250"/>
      <c r="B424" s="251"/>
      <c r="C424" s="251"/>
      <c r="D424" s="251"/>
      <c r="E424" s="252"/>
      <c r="F424" s="253"/>
      <c r="G424" s="253"/>
      <c r="H424" s="25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250"/>
      <c r="B425" s="251"/>
      <c r="C425" s="251"/>
      <c r="D425" s="251"/>
      <c r="E425" s="252"/>
      <c r="F425" s="253"/>
      <c r="G425" s="253"/>
      <c r="H425" s="25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250"/>
      <c r="B426" s="251"/>
      <c r="C426" s="251"/>
      <c r="D426" s="251"/>
      <c r="E426" s="252"/>
      <c r="F426" s="253"/>
      <c r="G426" s="253"/>
      <c r="H426" s="25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250"/>
      <c r="B427" s="251"/>
      <c r="C427" s="251"/>
      <c r="D427" s="251"/>
      <c r="E427" s="252"/>
      <c r="F427" s="253"/>
      <c r="G427" s="253"/>
      <c r="H427" s="25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250"/>
      <c r="B428" s="251"/>
      <c r="C428" s="251"/>
      <c r="D428" s="251"/>
      <c r="E428" s="252"/>
      <c r="F428" s="253"/>
      <c r="G428" s="253"/>
      <c r="H428" s="25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250"/>
      <c r="B429" s="251"/>
      <c r="C429" s="251"/>
      <c r="D429" s="251"/>
      <c r="E429" s="252"/>
      <c r="F429" s="253"/>
      <c r="G429" s="253"/>
      <c r="H429" s="25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250"/>
      <c r="B430" s="251"/>
      <c r="C430" s="251"/>
      <c r="D430" s="251"/>
      <c r="E430" s="252"/>
      <c r="F430" s="253"/>
      <c r="G430" s="253"/>
      <c r="H430" s="25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250"/>
      <c r="B431" s="251"/>
      <c r="C431" s="251"/>
      <c r="D431" s="251"/>
      <c r="E431" s="252"/>
      <c r="F431" s="253"/>
      <c r="G431" s="253"/>
      <c r="H431" s="25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250"/>
      <c r="B432" s="251"/>
      <c r="C432" s="251"/>
      <c r="D432" s="251"/>
      <c r="E432" s="252"/>
      <c r="F432" s="253"/>
      <c r="G432" s="253"/>
      <c r="H432" s="25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250"/>
      <c r="B433" s="251"/>
      <c r="C433" s="251"/>
      <c r="D433" s="251"/>
      <c r="E433" s="252"/>
      <c r="F433" s="253"/>
      <c r="G433" s="253"/>
      <c r="H433" s="25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250"/>
      <c r="B434" s="251"/>
      <c r="C434" s="251"/>
      <c r="D434" s="251"/>
      <c r="E434" s="252"/>
      <c r="F434" s="253"/>
      <c r="G434" s="253"/>
      <c r="H434" s="25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250"/>
      <c r="B435" s="251"/>
      <c r="C435" s="251"/>
      <c r="D435" s="251"/>
      <c r="E435" s="252"/>
      <c r="F435" s="253"/>
      <c r="G435" s="253"/>
      <c r="H435" s="25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250"/>
      <c r="B436" s="251"/>
      <c r="C436" s="251"/>
      <c r="D436" s="251"/>
      <c r="E436" s="252"/>
      <c r="F436" s="253"/>
      <c r="G436" s="253"/>
      <c r="H436" s="25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250"/>
      <c r="B437" s="251"/>
      <c r="C437" s="251"/>
      <c r="D437" s="251"/>
      <c r="E437" s="252"/>
      <c r="F437" s="253"/>
      <c r="G437" s="253"/>
      <c r="H437" s="25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250"/>
      <c r="B438" s="251"/>
      <c r="C438" s="251"/>
      <c r="D438" s="251"/>
      <c r="E438" s="252"/>
      <c r="F438" s="253"/>
      <c r="G438" s="253"/>
      <c r="H438" s="25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250"/>
      <c r="B439" s="251"/>
      <c r="C439" s="251"/>
      <c r="D439" s="251"/>
      <c r="E439" s="252"/>
      <c r="F439" s="253"/>
      <c r="G439" s="253"/>
      <c r="H439" s="25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250"/>
      <c r="B440" s="251"/>
      <c r="C440" s="251"/>
      <c r="D440" s="251"/>
      <c r="E440" s="252"/>
      <c r="F440" s="253"/>
      <c r="G440" s="253"/>
      <c r="H440" s="25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250"/>
      <c r="B441" s="251"/>
      <c r="C441" s="251"/>
      <c r="D441" s="251"/>
      <c r="E441" s="252"/>
      <c r="F441" s="253"/>
      <c r="G441" s="253"/>
      <c r="H441" s="25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250"/>
      <c r="B442" s="251"/>
      <c r="C442" s="251"/>
      <c r="D442" s="251"/>
      <c r="E442" s="252"/>
      <c r="F442" s="253"/>
      <c r="G442" s="253"/>
      <c r="H442" s="25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250"/>
      <c r="B443" s="251"/>
      <c r="C443" s="251"/>
      <c r="D443" s="251"/>
      <c r="E443" s="252"/>
      <c r="F443" s="253"/>
      <c r="G443" s="253"/>
      <c r="H443" s="25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250"/>
      <c r="B444" s="251"/>
      <c r="C444" s="251"/>
      <c r="D444" s="251"/>
      <c r="E444" s="252"/>
      <c r="F444" s="253"/>
      <c r="G444" s="253"/>
      <c r="H444" s="25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250"/>
      <c r="B445" s="251"/>
      <c r="C445" s="251"/>
      <c r="D445" s="251"/>
      <c r="E445" s="252"/>
      <c r="F445" s="253"/>
      <c r="G445" s="253"/>
      <c r="H445" s="25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250"/>
      <c r="B446" s="251"/>
      <c r="C446" s="251"/>
      <c r="D446" s="251"/>
      <c r="E446" s="252"/>
      <c r="F446" s="253"/>
      <c r="G446" s="253"/>
      <c r="H446" s="25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250"/>
      <c r="B447" s="251"/>
      <c r="C447" s="251"/>
      <c r="D447" s="251"/>
      <c r="E447" s="252"/>
      <c r="F447" s="253"/>
      <c r="G447" s="253"/>
      <c r="H447" s="25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250"/>
      <c r="B448" s="251"/>
      <c r="C448" s="251"/>
      <c r="D448" s="251"/>
      <c r="E448" s="252"/>
      <c r="F448" s="253"/>
      <c r="G448" s="253"/>
      <c r="H448" s="25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250"/>
      <c r="B449" s="251"/>
      <c r="C449" s="251"/>
      <c r="D449" s="251"/>
      <c r="E449" s="252"/>
      <c r="F449" s="253"/>
      <c r="G449" s="253"/>
      <c r="H449" s="25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250"/>
      <c r="B450" s="251"/>
      <c r="C450" s="251"/>
      <c r="D450" s="251"/>
      <c r="E450" s="252"/>
      <c r="F450" s="253"/>
      <c r="G450" s="253"/>
      <c r="H450" s="25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250"/>
      <c r="B451" s="251"/>
      <c r="C451" s="251"/>
      <c r="D451" s="251"/>
      <c r="E451" s="252"/>
      <c r="F451" s="253"/>
      <c r="G451" s="253"/>
      <c r="H451" s="25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250"/>
      <c r="B452" s="251"/>
      <c r="C452" s="251"/>
      <c r="D452" s="251"/>
      <c r="E452" s="252"/>
      <c r="F452" s="253"/>
      <c r="G452" s="253"/>
      <c r="H452" s="25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250"/>
      <c r="B453" s="251"/>
      <c r="C453" s="251"/>
      <c r="D453" s="251"/>
      <c r="E453" s="252"/>
      <c r="F453" s="253"/>
      <c r="G453" s="253"/>
      <c r="H453" s="25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250"/>
      <c r="B454" s="251"/>
      <c r="C454" s="251"/>
      <c r="D454" s="251"/>
      <c r="E454" s="252"/>
      <c r="F454" s="253"/>
      <c r="G454" s="253"/>
      <c r="H454" s="25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250"/>
      <c r="B455" s="251"/>
      <c r="C455" s="251"/>
      <c r="D455" s="251"/>
      <c r="E455" s="252"/>
      <c r="F455" s="253"/>
      <c r="G455" s="253"/>
      <c r="H455" s="25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250"/>
      <c r="B456" s="251"/>
      <c r="C456" s="251"/>
      <c r="D456" s="251"/>
      <c r="E456" s="252"/>
      <c r="F456" s="253"/>
      <c r="G456" s="253"/>
      <c r="H456" s="25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250"/>
      <c r="B457" s="251"/>
      <c r="C457" s="251"/>
      <c r="D457" s="251"/>
      <c r="E457" s="252"/>
      <c r="F457" s="253"/>
      <c r="G457" s="253"/>
      <c r="H457" s="25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250"/>
      <c r="B458" s="251"/>
      <c r="C458" s="251"/>
      <c r="D458" s="251"/>
      <c r="E458" s="252"/>
      <c r="F458" s="253"/>
      <c r="G458" s="253"/>
      <c r="H458" s="25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250"/>
      <c r="B459" s="251"/>
      <c r="C459" s="251"/>
      <c r="D459" s="251"/>
      <c r="E459" s="252"/>
      <c r="F459" s="253"/>
      <c r="G459" s="253"/>
      <c r="H459" s="25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250"/>
      <c r="B460" s="251"/>
      <c r="C460" s="251"/>
      <c r="D460" s="251"/>
      <c r="E460" s="252"/>
      <c r="F460" s="253"/>
      <c r="G460" s="253"/>
      <c r="H460" s="25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250"/>
      <c r="B461" s="251"/>
      <c r="C461" s="251"/>
      <c r="D461" s="251"/>
      <c r="E461" s="252"/>
      <c r="F461" s="253"/>
      <c r="G461" s="253"/>
      <c r="H461" s="25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250"/>
      <c r="B462" s="251"/>
      <c r="C462" s="251"/>
      <c r="D462" s="251"/>
      <c r="E462" s="252"/>
      <c r="F462" s="253"/>
      <c r="G462" s="253"/>
      <c r="H462" s="25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250"/>
      <c r="B463" s="251"/>
      <c r="C463" s="251"/>
      <c r="D463" s="251"/>
      <c r="E463" s="252"/>
      <c r="F463" s="253"/>
      <c r="G463" s="253"/>
      <c r="H463" s="25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250"/>
      <c r="B464" s="251"/>
      <c r="C464" s="251"/>
      <c r="D464" s="251"/>
      <c r="E464" s="252"/>
      <c r="F464" s="253"/>
      <c r="G464" s="253"/>
      <c r="H464" s="25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250"/>
      <c r="B465" s="251"/>
      <c r="C465" s="251"/>
      <c r="D465" s="251"/>
      <c r="E465" s="252"/>
      <c r="F465" s="253"/>
      <c r="G465" s="253"/>
      <c r="H465" s="25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250"/>
      <c r="B466" s="251"/>
      <c r="C466" s="251"/>
      <c r="D466" s="251"/>
      <c r="E466" s="252"/>
      <c r="F466" s="253"/>
      <c r="G466" s="253"/>
      <c r="H466" s="25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250"/>
      <c r="B467" s="251"/>
      <c r="C467" s="251"/>
      <c r="D467" s="251"/>
      <c r="E467" s="252"/>
      <c r="F467" s="253"/>
      <c r="G467" s="253"/>
      <c r="H467" s="25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250"/>
      <c r="B468" s="251"/>
      <c r="C468" s="251"/>
      <c r="D468" s="251"/>
      <c r="E468" s="252"/>
      <c r="F468" s="253"/>
      <c r="G468" s="253"/>
      <c r="H468" s="25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250"/>
      <c r="B469" s="251"/>
      <c r="C469" s="251"/>
      <c r="D469" s="251"/>
      <c r="E469" s="252"/>
      <c r="F469" s="253"/>
      <c r="G469" s="253"/>
      <c r="H469" s="25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250"/>
      <c r="B470" s="251"/>
      <c r="C470" s="251"/>
      <c r="D470" s="251"/>
      <c r="E470" s="252"/>
      <c r="F470" s="253"/>
      <c r="G470" s="253"/>
      <c r="H470" s="25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250"/>
      <c r="B471" s="251"/>
      <c r="C471" s="251"/>
      <c r="D471" s="251"/>
      <c r="E471" s="252"/>
      <c r="F471" s="253"/>
      <c r="G471" s="253"/>
      <c r="H471" s="25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250"/>
      <c r="B472" s="251"/>
      <c r="C472" s="251"/>
      <c r="D472" s="251"/>
      <c r="E472" s="252"/>
      <c r="F472" s="253"/>
      <c r="G472" s="253"/>
      <c r="H472" s="25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250"/>
      <c r="B473" s="251"/>
      <c r="C473" s="251"/>
      <c r="D473" s="251"/>
      <c r="E473" s="252"/>
      <c r="F473" s="253"/>
      <c r="G473" s="253"/>
      <c r="H473" s="25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250"/>
      <c r="B474" s="251"/>
      <c r="C474" s="251"/>
      <c r="D474" s="251"/>
      <c r="E474" s="252"/>
      <c r="F474" s="253"/>
      <c r="G474" s="253"/>
      <c r="H474" s="25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250"/>
      <c r="B475" s="251"/>
      <c r="C475" s="251"/>
      <c r="D475" s="251"/>
      <c r="E475" s="252"/>
      <c r="F475" s="253"/>
      <c r="G475" s="253"/>
      <c r="H475" s="25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250"/>
      <c r="B476" s="251"/>
      <c r="C476" s="251"/>
      <c r="D476" s="251"/>
      <c r="E476" s="252"/>
      <c r="F476" s="253"/>
      <c r="G476" s="253"/>
      <c r="H476" s="25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250"/>
      <c r="B477" s="251"/>
      <c r="C477" s="251"/>
      <c r="D477" s="251"/>
      <c r="E477" s="252"/>
      <c r="F477" s="253"/>
      <c r="G477" s="253"/>
      <c r="H477" s="25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250"/>
      <c r="B478" s="251"/>
      <c r="C478" s="251"/>
      <c r="D478" s="251"/>
      <c r="E478" s="252"/>
      <c r="F478" s="253"/>
      <c r="G478" s="253"/>
      <c r="H478" s="25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250"/>
      <c r="B479" s="251"/>
      <c r="C479" s="251"/>
      <c r="D479" s="251"/>
      <c r="E479" s="252"/>
      <c r="F479" s="253"/>
      <c r="G479" s="253"/>
      <c r="H479" s="25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250"/>
      <c r="B480" s="251"/>
      <c r="C480" s="251"/>
      <c r="D480" s="251"/>
      <c r="E480" s="252"/>
      <c r="F480" s="253"/>
      <c r="G480" s="253"/>
      <c r="H480" s="25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250"/>
      <c r="B481" s="251"/>
      <c r="C481" s="251"/>
      <c r="D481" s="251"/>
      <c r="E481" s="252"/>
      <c r="F481" s="253"/>
      <c r="G481" s="253"/>
      <c r="H481" s="25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250"/>
      <c r="B482" s="251"/>
      <c r="C482" s="251"/>
      <c r="D482" s="251"/>
      <c r="E482" s="252"/>
      <c r="F482" s="253"/>
      <c r="G482" s="253"/>
      <c r="H482" s="25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250"/>
      <c r="B483" s="251"/>
      <c r="C483" s="251"/>
      <c r="D483" s="251"/>
      <c r="E483" s="252"/>
      <c r="F483" s="253"/>
      <c r="G483" s="253"/>
      <c r="H483" s="25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250"/>
      <c r="B484" s="251"/>
      <c r="C484" s="251"/>
      <c r="D484" s="251"/>
      <c r="E484" s="252"/>
      <c r="F484" s="253"/>
      <c r="G484" s="253"/>
      <c r="H484" s="25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250"/>
      <c r="B485" s="251"/>
      <c r="C485" s="251"/>
      <c r="D485" s="251"/>
      <c r="E485" s="252"/>
      <c r="F485" s="253"/>
      <c r="G485" s="253"/>
      <c r="H485" s="25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250"/>
      <c r="B486" s="251"/>
      <c r="C486" s="251"/>
      <c r="D486" s="251"/>
      <c r="E486" s="252"/>
      <c r="F486" s="253"/>
      <c r="G486" s="253"/>
      <c r="H486" s="25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250"/>
      <c r="B487" s="251"/>
      <c r="C487" s="251"/>
      <c r="D487" s="251"/>
      <c r="E487" s="252"/>
      <c r="F487" s="253"/>
      <c r="G487" s="253"/>
      <c r="H487" s="25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250"/>
      <c r="B488" s="251"/>
      <c r="C488" s="251"/>
      <c r="D488" s="251"/>
      <c r="E488" s="252"/>
      <c r="F488" s="253"/>
      <c r="G488" s="253"/>
      <c r="H488" s="25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250"/>
      <c r="B489" s="251"/>
      <c r="C489" s="251"/>
      <c r="D489" s="251"/>
      <c r="E489" s="252"/>
      <c r="F489" s="253"/>
      <c r="G489" s="253"/>
      <c r="H489" s="25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250"/>
      <c r="B490" s="251"/>
      <c r="C490" s="251"/>
      <c r="D490" s="251"/>
      <c r="E490" s="252"/>
      <c r="F490" s="253"/>
      <c r="G490" s="253"/>
      <c r="H490" s="25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250"/>
      <c r="B491" s="251"/>
      <c r="C491" s="251"/>
      <c r="D491" s="251"/>
      <c r="E491" s="252"/>
      <c r="F491" s="253"/>
      <c r="G491" s="253"/>
      <c r="H491" s="25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250"/>
      <c r="B492" s="251"/>
      <c r="C492" s="251"/>
      <c r="D492" s="251"/>
      <c r="E492" s="252"/>
      <c r="F492" s="253"/>
      <c r="G492" s="253"/>
      <c r="H492" s="25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250"/>
      <c r="B493" s="251"/>
      <c r="C493" s="251"/>
      <c r="D493" s="251"/>
      <c r="E493" s="252"/>
      <c r="F493" s="253"/>
      <c r="G493" s="253"/>
      <c r="H493" s="25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250"/>
      <c r="B494" s="251"/>
      <c r="C494" s="251"/>
      <c r="D494" s="251"/>
      <c r="E494" s="252"/>
      <c r="F494" s="253"/>
      <c r="G494" s="253"/>
      <c r="H494" s="25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250"/>
      <c r="B495" s="251"/>
      <c r="C495" s="251"/>
      <c r="D495" s="251"/>
      <c r="E495" s="252"/>
      <c r="F495" s="253"/>
      <c r="G495" s="253"/>
      <c r="H495" s="25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250"/>
      <c r="B496" s="251"/>
      <c r="C496" s="251"/>
      <c r="D496" s="251"/>
      <c r="E496" s="252"/>
      <c r="F496" s="253"/>
      <c r="G496" s="253"/>
      <c r="H496" s="25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250"/>
      <c r="B497" s="251"/>
      <c r="C497" s="251"/>
      <c r="D497" s="251"/>
      <c r="E497" s="252"/>
      <c r="F497" s="253"/>
      <c r="G497" s="253"/>
      <c r="H497" s="25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250"/>
      <c r="B498" s="251"/>
      <c r="C498" s="251"/>
      <c r="D498" s="251"/>
      <c r="E498" s="252"/>
      <c r="F498" s="253"/>
      <c r="G498" s="253"/>
      <c r="H498" s="25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250"/>
      <c r="B499" s="251"/>
      <c r="C499" s="251"/>
      <c r="D499" s="251"/>
      <c r="E499" s="252"/>
      <c r="F499" s="253"/>
      <c r="G499" s="253"/>
      <c r="H499" s="25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250"/>
      <c r="B500" s="251"/>
      <c r="C500" s="251"/>
      <c r="D500" s="251"/>
      <c r="E500" s="252"/>
      <c r="F500" s="253"/>
      <c r="G500" s="253"/>
      <c r="H500" s="25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250"/>
      <c r="B501" s="251"/>
      <c r="C501" s="251"/>
      <c r="D501" s="251"/>
      <c r="E501" s="252"/>
      <c r="F501" s="253"/>
      <c r="G501" s="253"/>
      <c r="H501" s="25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250"/>
      <c r="B502" s="251"/>
      <c r="C502" s="251"/>
      <c r="D502" s="251"/>
      <c r="E502" s="252"/>
      <c r="F502" s="253"/>
      <c r="G502" s="253"/>
      <c r="H502" s="25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250"/>
      <c r="B503" s="251"/>
      <c r="C503" s="251"/>
      <c r="D503" s="251"/>
      <c r="E503" s="252"/>
      <c r="F503" s="253"/>
      <c r="G503" s="253"/>
      <c r="H503" s="25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250"/>
      <c r="B504" s="251"/>
      <c r="C504" s="251"/>
      <c r="D504" s="251"/>
      <c r="E504" s="252"/>
      <c r="F504" s="253"/>
      <c r="G504" s="253"/>
      <c r="H504" s="25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250"/>
      <c r="B505" s="251"/>
      <c r="C505" s="251"/>
      <c r="D505" s="251"/>
      <c r="E505" s="252"/>
      <c r="F505" s="253"/>
      <c r="G505" s="253"/>
      <c r="H505" s="25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250"/>
      <c r="B506" s="251"/>
      <c r="C506" s="251"/>
      <c r="D506" s="251"/>
      <c r="E506" s="252"/>
      <c r="F506" s="253"/>
      <c r="G506" s="253"/>
      <c r="H506" s="25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250"/>
      <c r="B507" s="251"/>
      <c r="C507" s="251"/>
      <c r="D507" s="251"/>
      <c r="E507" s="252"/>
      <c r="F507" s="253"/>
      <c r="G507" s="253"/>
      <c r="H507" s="25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250"/>
      <c r="B508" s="251"/>
      <c r="C508" s="251"/>
      <c r="D508" s="251"/>
      <c r="E508" s="252"/>
      <c r="F508" s="253"/>
      <c r="G508" s="253"/>
      <c r="H508" s="25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250"/>
      <c r="B509" s="251"/>
      <c r="C509" s="251"/>
      <c r="D509" s="251"/>
      <c r="E509" s="252"/>
      <c r="F509" s="253"/>
      <c r="G509" s="253"/>
      <c r="H509" s="25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250"/>
      <c r="B510" s="251"/>
      <c r="C510" s="251"/>
      <c r="D510" s="251"/>
      <c r="E510" s="252"/>
      <c r="F510" s="253"/>
      <c r="G510" s="253"/>
      <c r="H510" s="25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250"/>
      <c r="B511" s="251"/>
      <c r="C511" s="251"/>
      <c r="D511" s="251"/>
      <c r="E511" s="252"/>
      <c r="F511" s="253"/>
      <c r="G511" s="253"/>
      <c r="H511" s="25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250"/>
      <c r="B512" s="251"/>
      <c r="C512" s="251"/>
      <c r="D512" s="251"/>
      <c r="E512" s="252"/>
      <c r="F512" s="253"/>
      <c r="G512" s="253"/>
      <c r="H512" s="25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250"/>
      <c r="B513" s="251"/>
      <c r="C513" s="251"/>
      <c r="D513" s="251"/>
      <c r="E513" s="252"/>
      <c r="F513" s="253"/>
      <c r="G513" s="253"/>
      <c r="H513" s="25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250"/>
      <c r="B514" s="251"/>
      <c r="C514" s="251"/>
      <c r="D514" s="251"/>
      <c r="E514" s="252"/>
      <c r="F514" s="253"/>
      <c r="G514" s="253"/>
      <c r="H514" s="25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250"/>
      <c r="B515" s="251"/>
      <c r="C515" s="251"/>
      <c r="D515" s="251"/>
      <c r="E515" s="252"/>
      <c r="F515" s="253"/>
      <c r="G515" s="253"/>
      <c r="H515" s="25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250"/>
      <c r="B516" s="251"/>
      <c r="C516" s="251"/>
      <c r="D516" s="251"/>
      <c r="E516" s="252"/>
      <c r="F516" s="253"/>
      <c r="G516" s="253"/>
      <c r="H516" s="25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250"/>
      <c r="B517" s="251"/>
      <c r="C517" s="251"/>
      <c r="D517" s="251"/>
      <c r="E517" s="252"/>
      <c r="F517" s="253"/>
      <c r="G517" s="253"/>
      <c r="H517" s="25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250"/>
      <c r="B518" s="251"/>
      <c r="C518" s="251"/>
      <c r="D518" s="251"/>
      <c r="E518" s="252"/>
      <c r="F518" s="253"/>
      <c r="G518" s="253"/>
      <c r="H518" s="25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250"/>
      <c r="B519" s="251"/>
      <c r="C519" s="251"/>
      <c r="D519" s="251"/>
      <c r="E519" s="252"/>
      <c r="F519" s="253"/>
      <c r="G519" s="253"/>
      <c r="H519" s="25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250"/>
      <c r="B520" s="251"/>
      <c r="C520" s="251"/>
      <c r="D520" s="251"/>
      <c r="E520" s="252"/>
      <c r="F520" s="253"/>
      <c r="G520" s="253"/>
      <c r="H520" s="25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250"/>
      <c r="B521" s="251"/>
      <c r="C521" s="251"/>
      <c r="D521" s="251"/>
      <c r="E521" s="252"/>
      <c r="F521" s="253"/>
      <c r="G521" s="253"/>
      <c r="H521" s="25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250"/>
      <c r="B522" s="251"/>
      <c r="C522" s="251"/>
      <c r="D522" s="251"/>
      <c r="E522" s="252"/>
      <c r="F522" s="253"/>
      <c r="G522" s="253"/>
      <c r="H522" s="25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250"/>
      <c r="B523" s="251"/>
      <c r="C523" s="251"/>
      <c r="D523" s="251"/>
      <c r="E523" s="252"/>
      <c r="F523" s="253"/>
      <c r="G523" s="253"/>
      <c r="H523" s="25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250"/>
      <c r="B524" s="251"/>
      <c r="C524" s="251"/>
      <c r="D524" s="251"/>
      <c r="E524" s="252"/>
      <c r="F524" s="253"/>
      <c r="G524" s="253"/>
      <c r="H524" s="25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250"/>
      <c r="B525" s="251"/>
      <c r="C525" s="251"/>
      <c r="D525" s="251"/>
      <c r="E525" s="252"/>
      <c r="F525" s="253"/>
      <c r="G525" s="253"/>
      <c r="H525" s="25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250"/>
      <c r="B526" s="251"/>
      <c r="C526" s="251"/>
      <c r="D526" s="251"/>
      <c r="E526" s="252"/>
      <c r="F526" s="253"/>
      <c r="G526" s="253"/>
      <c r="H526" s="25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250"/>
      <c r="B527" s="251"/>
      <c r="C527" s="251"/>
      <c r="D527" s="251"/>
      <c r="E527" s="252"/>
      <c r="F527" s="253"/>
      <c r="G527" s="253"/>
      <c r="H527" s="25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250"/>
      <c r="B528" s="251"/>
      <c r="C528" s="251"/>
      <c r="D528" s="251"/>
      <c r="E528" s="252"/>
      <c r="F528" s="253"/>
      <c r="G528" s="253"/>
      <c r="H528" s="25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250"/>
      <c r="B529" s="251"/>
      <c r="C529" s="251"/>
      <c r="D529" s="251"/>
      <c r="E529" s="252"/>
      <c r="F529" s="253"/>
      <c r="G529" s="253"/>
      <c r="H529" s="25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250"/>
      <c r="B530" s="251"/>
      <c r="C530" s="251"/>
      <c r="D530" s="251"/>
      <c r="E530" s="252"/>
      <c r="F530" s="253"/>
      <c r="G530" s="253"/>
      <c r="H530" s="25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250"/>
      <c r="B531" s="251"/>
      <c r="C531" s="251"/>
      <c r="D531" s="251"/>
      <c r="E531" s="252"/>
      <c r="F531" s="253"/>
      <c r="G531" s="253"/>
      <c r="H531" s="25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250"/>
      <c r="B532" s="251"/>
      <c r="C532" s="251"/>
      <c r="D532" s="251"/>
      <c r="E532" s="252"/>
      <c r="F532" s="253"/>
      <c r="G532" s="253"/>
      <c r="H532" s="25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250"/>
      <c r="B533" s="251"/>
      <c r="C533" s="251"/>
      <c r="D533" s="251"/>
      <c r="E533" s="252"/>
      <c r="F533" s="253"/>
      <c r="G533" s="253"/>
      <c r="H533" s="25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250"/>
      <c r="B534" s="251"/>
      <c r="C534" s="251"/>
      <c r="D534" s="251"/>
      <c r="E534" s="252"/>
      <c r="F534" s="253"/>
      <c r="G534" s="253"/>
      <c r="H534" s="25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250"/>
      <c r="B535" s="251"/>
      <c r="C535" s="251"/>
      <c r="D535" s="251"/>
      <c r="E535" s="252"/>
      <c r="F535" s="253"/>
      <c r="G535" s="253"/>
      <c r="H535" s="25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250"/>
      <c r="B536" s="251"/>
      <c r="C536" s="251"/>
      <c r="D536" s="251"/>
      <c r="E536" s="252"/>
      <c r="F536" s="253"/>
      <c r="G536" s="253"/>
      <c r="H536" s="25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250"/>
      <c r="B537" s="251"/>
      <c r="C537" s="251"/>
      <c r="D537" s="251"/>
      <c r="E537" s="252"/>
      <c r="F537" s="253"/>
      <c r="G537" s="253"/>
      <c r="H537" s="25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250"/>
      <c r="B538" s="251"/>
      <c r="C538" s="251"/>
      <c r="D538" s="251"/>
      <c r="E538" s="252"/>
      <c r="F538" s="253"/>
      <c r="G538" s="253"/>
      <c r="H538" s="25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250"/>
      <c r="B539" s="251"/>
      <c r="C539" s="251"/>
      <c r="D539" s="251"/>
      <c r="E539" s="252"/>
      <c r="F539" s="253"/>
      <c r="G539" s="253"/>
      <c r="H539" s="25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250"/>
      <c r="B540" s="251"/>
      <c r="C540" s="251"/>
      <c r="D540" s="251"/>
      <c r="E540" s="252"/>
      <c r="F540" s="253"/>
      <c r="G540" s="253"/>
      <c r="H540" s="25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250"/>
      <c r="B541" s="251"/>
      <c r="C541" s="251"/>
      <c r="D541" s="251"/>
      <c r="E541" s="252"/>
      <c r="F541" s="253"/>
      <c r="G541" s="253"/>
      <c r="H541" s="25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250"/>
      <c r="B542" s="251"/>
      <c r="C542" s="251"/>
      <c r="D542" s="251"/>
      <c r="E542" s="252"/>
      <c r="F542" s="253"/>
      <c r="G542" s="253"/>
      <c r="H542" s="25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250"/>
      <c r="B543" s="251"/>
      <c r="C543" s="251"/>
      <c r="D543" s="251"/>
      <c r="E543" s="252"/>
      <c r="F543" s="253"/>
      <c r="G543" s="253"/>
      <c r="H543" s="25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250"/>
      <c r="B544" s="251"/>
      <c r="C544" s="251"/>
      <c r="D544" s="251"/>
      <c r="E544" s="252"/>
      <c r="F544" s="253"/>
      <c r="G544" s="253"/>
      <c r="H544" s="25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250"/>
      <c r="B545" s="251"/>
      <c r="C545" s="251"/>
      <c r="D545" s="251"/>
      <c r="E545" s="252"/>
      <c r="F545" s="253"/>
      <c r="G545" s="253"/>
      <c r="H545" s="25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250"/>
      <c r="B546" s="251"/>
      <c r="C546" s="251"/>
      <c r="D546" s="251"/>
      <c r="E546" s="252"/>
      <c r="F546" s="253"/>
      <c r="G546" s="253"/>
      <c r="H546" s="25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250"/>
      <c r="B547" s="251"/>
      <c r="C547" s="251"/>
      <c r="D547" s="251"/>
      <c r="E547" s="252"/>
      <c r="F547" s="253"/>
      <c r="G547" s="253"/>
      <c r="H547" s="25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250"/>
      <c r="B548" s="251"/>
      <c r="C548" s="251"/>
      <c r="D548" s="251"/>
      <c r="E548" s="252"/>
      <c r="F548" s="253"/>
      <c r="G548" s="253"/>
      <c r="H548" s="25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250"/>
      <c r="B549" s="251"/>
      <c r="C549" s="251"/>
      <c r="D549" s="251"/>
      <c r="E549" s="252"/>
      <c r="F549" s="253"/>
      <c r="G549" s="253"/>
      <c r="H549" s="25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250"/>
      <c r="B550" s="251"/>
      <c r="C550" s="251"/>
      <c r="D550" s="251"/>
      <c r="E550" s="252"/>
      <c r="F550" s="253"/>
      <c r="G550" s="253"/>
      <c r="H550" s="25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250"/>
      <c r="B551" s="251"/>
      <c r="C551" s="251"/>
      <c r="D551" s="251"/>
      <c r="E551" s="252"/>
      <c r="F551" s="253"/>
      <c r="G551" s="253"/>
      <c r="H551" s="25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250"/>
      <c r="B552" s="251"/>
      <c r="C552" s="251"/>
      <c r="D552" s="251"/>
      <c r="E552" s="252"/>
      <c r="F552" s="253"/>
      <c r="G552" s="253"/>
      <c r="H552" s="25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250"/>
      <c r="B553" s="251"/>
      <c r="C553" s="251"/>
      <c r="D553" s="251"/>
      <c r="E553" s="252"/>
      <c r="F553" s="253"/>
      <c r="G553" s="253"/>
      <c r="H553" s="25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250"/>
      <c r="B554" s="251"/>
      <c r="C554" s="251"/>
      <c r="D554" s="251"/>
      <c r="E554" s="252"/>
      <c r="F554" s="253"/>
      <c r="G554" s="253"/>
      <c r="H554" s="25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250"/>
      <c r="B555" s="251"/>
      <c r="C555" s="251"/>
      <c r="D555" s="251"/>
      <c r="E555" s="252"/>
      <c r="F555" s="253"/>
      <c r="G555" s="253"/>
      <c r="H555" s="25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250"/>
      <c r="B556" s="251"/>
      <c r="C556" s="251"/>
      <c r="D556" s="251"/>
      <c r="E556" s="252"/>
      <c r="F556" s="253"/>
      <c r="G556" s="253"/>
      <c r="H556" s="25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250"/>
      <c r="B557" s="251"/>
      <c r="C557" s="251"/>
      <c r="D557" s="251"/>
      <c r="E557" s="252"/>
      <c r="F557" s="253"/>
      <c r="G557" s="253"/>
      <c r="H557" s="25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250"/>
      <c r="B558" s="251"/>
      <c r="C558" s="251"/>
      <c r="D558" s="251"/>
      <c r="E558" s="252"/>
      <c r="F558" s="253"/>
      <c r="G558" s="253"/>
      <c r="H558" s="25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250"/>
      <c r="B559" s="251"/>
      <c r="C559" s="251"/>
      <c r="D559" s="251"/>
      <c r="E559" s="252"/>
      <c r="F559" s="253"/>
      <c r="G559" s="253"/>
      <c r="H559" s="25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250"/>
      <c r="B560" s="251"/>
      <c r="C560" s="251"/>
      <c r="D560" s="251"/>
      <c r="E560" s="252"/>
      <c r="F560" s="253"/>
      <c r="G560" s="253"/>
      <c r="H560" s="25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250"/>
      <c r="B561" s="251"/>
      <c r="C561" s="251"/>
      <c r="D561" s="251"/>
      <c r="E561" s="252"/>
      <c r="F561" s="253"/>
      <c r="G561" s="253"/>
      <c r="H561" s="25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250"/>
      <c r="B562" s="251"/>
      <c r="C562" s="251"/>
      <c r="D562" s="251"/>
      <c r="E562" s="252"/>
      <c r="F562" s="253"/>
      <c r="G562" s="253"/>
      <c r="H562" s="25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250"/>
      <c r="B563" s="251"/>
      <c r="C563" s="251"/>
      <c r="D563" s="251"/>
      <c r="E563" s="252"/>
      <c r="F563" s="253"/>
      <c r="G563" s="253"/>
      <c r="H563" s="25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250"/>
      <c r="B564" s="251"/>
      <c r="C564" s="251"/>
      <c r="D564" s="251"/>
      <c r="E564" s="252"/>
      <c r="F564" s="253"/>
      <c r="G564" s="253"/>
      <c r="H564" s="25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250"/>
      <c r="B565" s="251"/>
      <c r="C565" s="251"/>
      <c r="D565" s="251"/>
      <c r="E565" s="252"/>
      <c r="F565" s="253"/>
      <c r="G565" s="253"/>
      <c r="H565" s="25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250"/>
      <c r="B566" s="251"/>
      <c r="C566" s="251"/>
      <c r="D566" s="251"/>
      <c r="E566" s="252"/>
      <c r="F566" s="253"/>
      <c r="G566" s="253"/>
      <c r="H566" s="25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250"/>
      <c r="B567" s="251"/>
      <c r="C567" s="251"/>
      <c r="D567" s="251"/>
      <c r="E567" s="252"/>
      <c r="F567" s="253"/>
      <c r="G567" s="253"/>
      <c r="H567" s="25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250"/>
      <c r="B568" s="251"/>
      <c r="C568" s="251"/>
      <c r="D568" s="251"/>
      <c r="E568" s="252"/>
      <c r="F568" s="253"/>
      <c r="G568" s="253"/>
      <c r="H568" s="25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250"/>
      <c r="B569" s="251"/>
      <c r="C569" s="251"/>
      <c r="D569" s="251"/>
      <c r="E569" s="252"/>
      <c r="F569" s="253"/>
      <c r="G569" s="253"/>
      <c r="H569" s="25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50"/>
      <c r="B570" s="251"/>
      <c r="C570" s="251"/>
      <c r="D570" s="251"/>
      <c r="E570" s="252"/>
      <c r="F570" s="253"/>
      <c r="G570" s="253"/>
      <c r="H570" s="25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50"/>
      <c r="B571" s="251"/>
      <c r="C571" s="251"/>
      <c r="D571" s="251"/>
      <c r="E571" s="252"/>
      <c r="F571" s="253"/>
      <c r="G571" s="253"/>
      <c r="H571" s="25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50"/>
      <c r="B572" s="251"/>
      <c r="C572" s="251"/>
      <c r="D572" s="251"/>
      <c r="E572" s="252"/>
      <c r="F572" s="253"/>
      <c r="G572" s="253"/>
      <c r="H572" s="25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50"/>
      <c r="B573" s="251"/>
      <c r="C573" s="251"/>
      <c r="D573" s="251"/>
      <c r="E573" s="252"/>
      <c r="F573" s="253"/>
      <c r="G573" s="253"/>
      <c r="H573" s="25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50"/>
      <c r="B574" s="251"/>
      <c r="C574" s="251"/>
      <c r="D574" s="251"/>
      <c r="E574" s="252"/>
      <c r="F574" s="253"/>
      <c r="G574" s="253"/>
      <c r="H574" s="25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50"/>
      <c r="B575" s="251"/>
      <c r="C575" s="251"/>
      <c r="D575" s="251"/>
      <c r="E575" s="252"/>
      <c r="F575" s="253"/>
      <c r="G575" s="253"/>
      <c r="H575" s="25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50"/>
      <c r="B576" s="251"/>
      <c r="C576" s="251"/>
      <c r="D576" s="251"/>
      <c r="E576" s="252"/>
      <c r="F576" s="253"/>
      <c r="G576" s="253"/>
      <c r="H576" s="25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50"/>
      <c r="B577" s="251"/>
      <c r="C577" s="251"/>
      <c r="D577" s="251"/>
      <c r="E577" s="252"/>
      <c r="F577" s="253"/>
      <c r="G577" s="253"/>
      <c r="H577" s="25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50"/>
      <c r="B578" s="251"/>
      <c r="C578" s="251"/>
      <c r="D578" s="251"/>
      <c r="E578" s="252"/>
      <c r="F578" s="253"/>
      <c r="G578" s="253"/>
      <c r="H578" s="25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50"/>
      <c r="B579" s="251"/>
      <c r="C579" s="251"/>
      <c r="D579" s="251"/>
      <c r="E579" s="252"/>
      <c r="F579" s="253"/>
      <c r="G579" s="253"/>
      <c r="H579" s="25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50"/>
      <c r="B580" s="251"/>
      <c r="C580" s="251"/>
      <c r="D580" s="251"/>
      <c r="E580" s="252"/>
      <c r="F580" s="253"/>
      <c r="G580" s="253"/>
      <c r="H580" s="25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50"/>
      <c r="B581" s="251"/>
      <c r="C581" s="251"/>
      <c r="D581" s="251"/>
      <c r="E581" s="252"/>
      <c r="F581" s="253"/>
      <c r="G581" s="253"/>
      <c r="H581" s="25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50"/>
      <c r="B582" s="251"/>
      <c r="C582" s="251"/>
      <c r="D582" s="251"/>
      <c r="E582" s="252"/>
      <c r="F582" s="253"/>
      <c r="G582" s="253"/>
      <c r="H582" s="25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50"/>
      <c r="B583" s="251"/>
      <c r="C583" s="251"/>
      <c r="D583" s="251"/>
      <c r="E583" s="252"/>
      <c r="F583" s="253"/>
      <c r="G583" s="253"/>
      <c r="H583" s="25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50"/>
      <c r="B584" s="251"/>
      <c r="C584" s="251"/>
      <c r="D584" s="251"/>
      <c r="E584" s="252"/>
      <c r="F584" s="253"/>
      <c r="G584" s="253"/>
      <c r="H584" s="25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50"/>
      <c r="B585" s="251"/>
      <c r="C585" s="251"/>
      <c r="D585" s="251"/>
      <c r="E585" s="252"/>
      <c r="F585" s="253"/>
      <c r="G585" s="253"/>
      <c r="H585" s="25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50"/>
      <c r="B586" s="251"/>
      <c r="C586" s="251"/>
      <c r="D586" s="251"/>
      <c r="E586" s="252"/>
      <c r="F586" s="253"/>
      <c r="G586" s="253"/>
      <c r="H586" s="25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50"/>
      <c r="B587" s="251"/>
      <c r="C587" s="251"/>
      <c r="D587" s="251"/>
      <c r="E587" s="252"/>
      <c r="F587" s="253"/>
      <c r="G587" s="253"/>
      <c r="H587" s="25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50"/>
      <c r="B588" s="251"/>
      <c r="C588" s="251"/>
      <c r="D588" s="251"/>
      <c r="E588" s="252"/>
      <c r="F588" s="253"/>
      <c r="G588" s="253"/>
      <c r="H588" s="25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50"/>
      <c r="B589" s="251"/>
      <c r="C589" s="251"/>
      <c r="D589" s="251"/>
      <c r="E589" s="252"/>
      <c r="F589" s="253"/>
      <c r="G589" s="253"/>
      <c r="H589" s="25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50"/>
      <c r="B590" s="251"/>
      <c r="C590" s="251"/>
      <c r="D590" s="251"/>
      <c r="E590" s="252"/>
      <c r="F590" s="253"/>
      <c r="G590" s="253"/>
      <c r="H590" s="25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50"/>
      <c r="B591" s="251"/>
      <c r="C591" s="251"/>
      <c r="D591" s="251"/>
      <c r="E591" s="252"/>
      <c r="F591" s="253"/>
      <c r="G591" s="253"/>
      <c r="H591" s="25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50"/>
      <c r="B592" s="251"/>
      <c r="C592" s="251"/>
      <c r="D592" s="251"/>
      <c r="E592" s="252"/>
      <c r="F592" s="253"/>
      <c r="G592" s="253"/>
      <c r="H592" s="25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50"/>
      <c r="B593" s="251"/>
      <c r="C593" s="251"/>
      <c r="D593" s="251"/>
      <c r="E593" s="252"/>
      <c r="F593" s="253"/>
      <c r="G593" s="253"/>
      <c r="H593" s="25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50"/>
      <c r="B594" s="251"/>
      <c r="C594" s="251"/>
      <c r="D594" s="251"/>
      <c r="E594" s="252"/>
      <c r="F594" s="253"/>
      <c r="G594" s="253"/>
      <c r="H594" s="25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50"/>
      <c r="B595" s="251"/>
      <c r="C595" s="251"/>
      <c r="D595" s="251"/>
      <c r="E595" s="252"/>
      <c r="F595" s="253"/>
      <c r="G595" s="253"/>
      <c r="H595" s="25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50"/>
      <c r="B596" s="251"/>
      <c r="C596" s="251"/>
      <c r="D596" s="251"/>
      <c r="E596" s="252"/>
      <c r="F596" s="253"/>
      <c r="G596" s="253"/>
      <c r="H596" s="25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50"/>
      <c r="B597" s="251"/>
      <c r="C597" s="251"/>
      <c r="D597" s="251"/>
      <c r="E597" s="252"/>
      <c r="F597" s="253"/>
      <c r="G597" s="253"/>
      <c r="H597" s="25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50"/>
      <c r="B598" s="251"/>
      <c r="C598" s="251"/>
      <c r="D598" s="251"/>
      <c r="E598" s="252"/>
      <c r="F598" s="253"/>
      <c r="G598" s="253"/>
      <c r="H598" s="25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50"/>
      <c r="B599" s="251"/>
      <c r="C599" s="251"/>
      <c r="D599" s="251"/>
      <c r="E599" s="252"/>
      <c r="F599" s="253"/>
      <c r="G599" s="253"/>
      <c r="H599" s="25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50"/>
      <c r="B600" s="251"/>
      <c r="C600" s="251"/>
      <c r="D600" s="251"/>
      <c r="E600" s="252"/>
      <c r="F600" s="253"/>
      <c r="G600" s="253"/>
      <c r="H600" s="25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50"/>
      <c r="B601" s="251"/>
      <c r="C601" s="251"/>
      <c r="D601" s="251"/>
      <c r="E601" s="252"/>
      <c r="F601" s="253"/>
      <c r="G601" s="253"/>
      <c r="H601" s="25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50"/>
      <c r="B602" s="251"/>
      <c r="C602" s="251"/>
      <c r="D602" s="251"/>
      <c r="E602" s="252"/>
      <c r="F602" s="253"/>
      <c r="G602" s="253"/>
      <c r="H602" s="25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50"/>
      <c r="B603" s="251"/>
      <c r="C603" s="251"/>
      <c r="D603" s="251"/>
      <c r="E603" s="252"/>
      <c r="F603" s="253"/>
      <c r="G603" s="253"/>
      <c r="H603" s="25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50"/>
      <c r="B604" s="251"/>
      <c r="C604" s="251"/>
      <c r="D604" s="251"/>
      <c r="E604" s="252"/>
      <c r="F604" s="253"/>
      <c r="G604" s="253"/>
      <c r="H604" s="25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50"/>
      <c r="B605" s="251"/>
      <c r="C605" s="251"/>
      <c r="D605" s="251"/>
      <c r="E605" s="252"/>
      <c r="F605" s="253"/>
      <c r="G605" s="253"/>
      <c r="H605" s="25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50"/>
      <c r="B606" s="251"/>
      <c r="C606" s="251"/>
      <c r="D606" s="251"/>
      <c r="E606" s="252"/>
      <c r="F606" s="253"/>
      <c r="G606" s="253"/>
      <c r="H606" s="25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50"/>
      <c r="B607" s="251"/>
      <c r="C607" s="251"/>
      <c r="D607" s="251"/>
      <c r="E607" s="252"/>
      <c r="F607" s="253"/>
      <c r="G607" s="253"/>
      <c r="H607" s="25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50"/>
      <c r="B608" s="251"/>
      <c r="C608" s="251"/>
      <c r="D608" s="251"/>
      <c r="E608" s="252"/>
      <c r="F608" s="253"/>
      <c r="G608" s="253"/>
      <c r="H608" s="25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50"/>
      <c r="B609" s="251"/>
      <c r="C609" s="251"/>
      <c r="D609" s="251"/>
      <c r="E609" s="252"/>
      <c r="F609" s="253"/>
      <c r="G609" s="253"/>
      <c r="H609" s="25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50"/>
      <c r="B610" s="251"/>
      <c r="C610" s="251"/>
      <c r="D610" s="251"/>
      <c r="E610" s="252"/>
      <c r="F610" s="253"/>
      <c r="G610" s="253"/>
      <c r="H610" s="25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50"/>
      <c r="B611" s="251"/>
      <c r="C611" s="251"/>
      <c r="D611" s="251"/>
      <c r="E611" s="252"/>
      <c r="F611" s="253"/>
      <c r="G611" s="253"/>
      <c r="H611" s="25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50"/>
      <c r="B612" s="251"/>
      <c r="C612" s="251"/>
      <c r="D612" s="251"/>
      <c r="E612" s="252"/>
      <c r="F612" s="253"/>
      <c r="G612" s="253"/>
      <c r="H612" s="25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50"/>
      <c r="B613" s="251"/>
      <c r="C613" s="251"/>
      <c r="D613" s="251"/>
      <c r="E613" s="252"/>
      <c r="F613" s="253"/>
      <c r="G613" s="253"/>
      <c r="H613" s="25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50"/>
      <c r="B614" s="251"/>
      <c r="C614" s="251"/>
      <c r="D614" s="251"/>
      <c r="E614" s="252"/>
      <c r="F614" s="253"/>
      <c r="G614" s="253"/>
      <c r="H614" s="25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50"/>
      <c r="B615" s="251"/>
      <c r="C615" s="251"/>
      <c r="D615" s="251"/>
      <c r="E615" s="252"/>
      <c r="F615" s="253"/>
      <c r="G615" s="253"/>
      <c r="H615" s="25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50"/>
      <c r="B616" s="251"/>
      <c r="C616" s="251"/>
      <c r="D616" s="251"/>
      <c r="E616" s="252"/>
      <c r="F616" s="253"/>
      <c r="G616" s="253"/>
      <c r="H616" s="25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50"/>
      <c r="B617" s="251"/>
      <c r="C617" s="251"/>
      <c r="D617" s="251"/>
      <c r="E617" s="252"/>
      <c r="F617" s="253"/>
      <c r="G617" s="253"/>
      <c r="H617" s="25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50"/>
      <c r="B618" s="251"/>
      <c r="C618" s="251"/>
      <c r="D618" s="251"/>
      <c r="E618" s="252"/>
      <c r="F618" s="253"/>
      <c r="G618" s="253"/>
      <c r="H618" s="25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50"/>
      <c r="B619" s="251"/>
      <c r="C619" s="251"/>
      <c r="D619" s="251"/>
      <c r="E619" s="252"/>
      <c r="F619" s="253"/>
      <c r="G619" s="253"/>
      <c r="H619" s="25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50"/>
      <c r="B620" s="251"/>
      <c r="C620" s="251"/>
      <c r="D620" s="251"/>
      <c r="E620" s="252"/>
      <c r="F620" s="253"/>
      <c r="G620" s="253"/>
      <c r="H620" s="25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50"/>
      <c r="B621" s="251"/>
      <c r="C621" s="251"/>
      <c r="D621" s="251"/>
      <c r="E621" s="252"/>
      <c r="F621" s="253"/>
      <c r="G621" s="253"/>
      <c r="H621" s="25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50"/>
      <c r="B622" s="251"/>
      <c r="C622" s="251"/>
      <c r="D622" s="251"/>
      <c r="E622" s="252"/>
      <c r="F622" s="253"/>
      <c r="G622" s="253"/>
      <c r="H622" s="25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50"/>
      <c r="B623" s="251"/>
      <c r="C623" s="251"/>
      <c r="D623" s="251"/>
      <c r="E623" s="252"/>
      <c r="F623" s="253"/>
      <c r="G623" s="253"/>
      <c r="H623" s="25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50"/>
      <c r="B624" s="251"/>
      <c r="C624" s="251"/>
      <c r="D624" s="251"/>
      <c r="E624" s="252"/>
      <c r="F624" s="253"/>
      <c r="G624" s="253"/>
      <c r="H624" s="25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50"/>
      <c r="B625" s="251"/>
      <c r="C625" s="251"/>
      <c r="D625" s="251"/>
      <c r="E625" s="252"/>
      <c r="F625" s="253"/>
      <c r="G625" s="253"/>
      <c r="H625" s="25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50"/>
      <c r="B626" s="251"/>
      <c r="C626" s="251"/>
      <c r="D626" s="251"/>
      <c r="E626" s="252"/>
      <c r="F626" s="253"/>
      <c r="G626" s="253"/>
      <c r="H626" s="25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50"/>
      <c r="B627" s="251"/>
      <c r="C627" s="251"/>
      <c r="D627" s="251"/>
      <c r="E627" s="252"/>
      <c r="F627" s="253"/>
      <c r="G627" s="253"/>
      <c r="H627" s="25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50"/>
      <c r="B628" s="251"/>
      <c r="C628" s="251"/>
      <c r="D628" s="251"/>
      <c r="E628" s="252"/>
      <c r="F628" s="253"/>
      <c r="G628" s="253"/>
      <c r="H628" s="25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50"/>
      <c r="B629" s="251"/>
      <c r="C629" s="251"/>
      <c r="D629" s="251"/>
      <c r="E629" s="252"/>
      <c r="F629" s="253"/>
      <c r="G629" s="253"/>
      <c r="H629" s="25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50"/>
      <c r="B630" s="251"/>
      <c r="C630" s="251"/>
      <c r="D630" s="251"/>
      <c r="E630" s="252"/>
      <c r="F630" s="253"/>
      <c r="G630" s="253"/>
      <c r="H630" s="25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50"/>
      <c r="B631" s="251"/>
      <c r="C631" s="251"/>
      <c r="D631" s="251"/>
      <c r="E631" s="252"/>
      <c r="F631" s="253"/>
      <c r="G631" s="253"/>
      <c r="H631" s="25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50"/>
      <c r="B632" s="251"/>
      <c r="C632" s="251"/>
      <c r="D632" s="251"/>
      <c r="E632" s="252"/>
      <c r="F632" s="253"/>
      <c r="G632" s="253"/>
      <c r="H632" s="25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50"/>
      <c r="B633" s="251"/>
      <c r="C633" s="251"/>
      <c r="D633" s="251"/>
      <c r="E633" s="252"/>
      <c r="F633" s="253"/>
      <c r="G633" s="253"/>
      <c r="H633" s="25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50"/>
      <c r="B634" s="251"/>
      <c r="C634" s="251"/>
      <c r="D634" s="251"/>
      <c r="E634" s="252"/>
      <c r="F634" s="253"/>
      <c r="G634" s="253"/>
      <c r="H634" s="25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50"/>
      <c r="B635" s="251"/>
      <c r="C635" s="251"/>
      <c r="D635" s="251"/>
      <c r="E635" s="252"/>
      <c r="F635" s="253"/>
      <c r="G635" s="253"/>
      <c r="H635" s="25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50"/>
      <c r="B636" s="251"/>
      <c r="C636" s="251"/>
      <c r="D636" s="251"/>
      <c r="E636" s="252"/>
      <c r="F636" s="253"/>
      <c r="G636" s="253"/>
      <c r="H636" s="25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50"/>
      <c r="B637" s="251"/>
      <c r="C637" s="251"/>
      <c r="D637" s="251"/>
      <c r="E637" s="252"/>
      <c r="F637" s="253"/>
      <c r="G637" s="253"/>
      <c r="H637" s="25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50"/>
      <c r="B638" s="251"/>
      <c r="C638" s="251"/>
      <c r="D638" s="251"/>
      <c r="E638" s="252"/>
      <c r="F638" s="253"/>
      <c r="G638" s="253"/>
      <c r="H638" s="25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50"/>
      <c r="B639" s="251"/>
      <c r="C639" s="251"/>
      <c r="D639" s="251"/>
      <c r="E639" s="252"/>
      <c r="F639" s="253"/>
      <c r="G639" s="253"/>
      <c r="H639" s="25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50"/>
      <c r="B640" s="251"/>
      <c r="C640" s="251"/>
      <c r="D640" s="251"/>
      <c r="E640" s="252"/>
      <c r="F640" s="253"/>
      <c r="G640" s="253"/>
      <c r="H640" s="25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50"/>
      <c r="B641" s="251"/>
      <c r="C641" s="251"/>
      <c r="D641" s="251"/>
      <c r="E641" s="252"/>
      <c r="F641" s="253"/>
      <c r="G641" s="253"/>
      <c r="H641" s="25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50"/>
      <c r="B642" s="251"/>
      <c r="C642" s="251"/>
      <c r="D642" s="251"/>
      <c r="E642" s="252"/>
      <c r="F642" s="253"/>
      <c r="G642" s="253"/>
      <c r="H642" s="25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50"/>
      <c r="B643" s="251"/>
      <c r="C643" s="251"/>
      <c r="D643" s="251"/>
      <c r="E643" s="252"/>
      <c r="F643" s="253"/>
      <c r="G643" s="253"/>
      <c r="H643" s="25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50"/>
      <c r="B644" s="251"/>
      <c r="C644" s="251"/>
      <c r="D644" s="251"/>
      <c r="E644" s="252"/>
      <c r="F644" s="253"/>
      <c r="G644" s="253"/>
      <c r="H644" s="25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50"/>
      <c r="B645" s="251"/>
      <c r="C645" s="251"/>
      <c r="D645" s="251"/>
      <c r="E645" s="252"/>
      <c r="F645" s="253"/>
      <c r="G645" s="253"/>
      <c r="H645" s="25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50"/>
      <c r="B646" s="251"/>
      <c r="C646" s="251"/>
      <c r="D646" s="251"/>
      <c r="E646" s="252"/>
      <c r="F646" s="253"/>
      <c r="G646" s="253"/>
      <c r="H646" s="25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50"/>
      <c r="B647" s="251"/>
      <c r="C647" s="251"/>
      <c r="D647" s="251"/>
      <c r="E647" s="252"/>
      <c r="F647" s="253"/>
      <c r="G647" s="253"/>
      <c r="H647" s="25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50"/>
      <c r="B648" s="251"/>
      <c r="C648" s="251"/>
      <c r="D648" s="251"/>
      <c r="E648" s="252"/>
      <c r="F648" s="253"/>
      <c r="G648" s="253"/>
      <c r="H648" s="25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50"/>
      <c r="B649" s="251"/>
      <c r="C649" s="251"/>
      <c r="D649" s="251"/>
      <c r="E649" s="252"/>
      <c r="F649" s="253"/>
      <c r="G649" s="253"/>
      <c r="H649" s="25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50"/>
      <c r="B650" s="251"/>
      <c r="C650" s="251"/>
      <c r="D650" s="251"/>
      <c r="E650" s="252"/>
      <c r="F650" s="253"/>
      <c r="G650" s="253"/>
      <c r="H650" s="25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50"/>
      <c r="B651" s="251"/>
      <c r="C651" s="251"/>
      <c r="D651" s="251"/>
      <c r="E651" s="252"/>
      <c r="F651" s="253"/>
      <c r="G651" s="253"/>
      <c r="H651" s="25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50"/>
      <c r="B652" s="251"/>
      <c r="C652" s="251"/>
      <c r="D652" s="251"/>
      <c r="E652" s="252"/>
      <c r="F652" s="253"/>
      <c r="G652" s="253"/>
      <c r="H652" s="25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50"/>
      <c r="B653" s="251"/>
      <c r="C653" s="251"/>
      <c r="D653" s="251"/>
      <c r="E653" s="252"/>
      <c r="F653" s="253"/>
      <c r="G653" s="253"/>
      <c r="H653" s="25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50"/>
      <c r="B654" s="251"/>
      <c r="C654" s="251"/>
      <c r="D654" s="251"/>
      <c r="E654" s="252"/>
      <c r="F654" s="253"/>
      <c r="G654" s="253"/>
      <c r="H654" s="25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50"/>
      <c r="B655" s="251"/>
      <c r="C655" s="251"/>
      <c r="D655" s="251"/>
      <c r="E655" s="252"/>
      <c r="F655" s="253"/>
      <c r="G655" s="253"/>
      <c r="H655" s="25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50"/>
      <c r="B656" s="251"/>
      <c r="C656" s="251"/>
      <c r="D656" s="251"/>
      <c r="E656" s="252"/>
      <c r="F656" s="253"/>
      <c r="G656" s="253"/>
      <c r="H656" s="25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50"/>
      <c r="B657" s="251"/>
      <c r="C657" s="251"/>
      <c r="D657" s="251"/>
      <c r="E657" s="252"/>
      <c r="F657" s="253"/>
      <c r="G657" s="253"/>
      <c r="H657" s="25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50"/>
      <c r="B658" s="251"/>
      <c r="C658" s="251"/>
      <c r="D658" s="251"/>
      <c r="E658" s="252"/>
      <c r="F658" s="253"/>
      <c r="G658" s="253"/>
      <c r="H658" s="25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50"/>
      <c r="B659" s="251"/>
      <c r="C659" s="251"/>
      <c r="D659" s="251"/>
      <c r="E659" s="252"/>
      <c r="F659" s="253"/>
      <c r="G659" s="253"/>
      <c r="H659" s="25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50"/>
      <c r="B660" s="251"/>
      <c r="C660" s="251"/>
      <c r="D660" s="251"/>
      <c r="E660" s="252"/>
      <c r="F660" s="253"/>
      <c r="G660" s="253"/>
      <c r="H660" s="25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50"/>
      <c r="B661" s="251"/>
      <c r="C661" s="251"/>
      <c r="D661" s="251"/>
      <c r="E661" s="252"/>
      <c r="F661" s="253"/>
      <c r="G661" s="253"/>
      <c r="H661" s="25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50"/>
      <c r="B662" s="251"/>
      <c r="C662" s="251"/>
      <c r="D662" s="251"/>
      <c r="E662" s="252"/>
      <c r="F662" s="253"/>
      <c r="G662" s="253"/>
      <c r="H662" s="25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50"/>
      <c r="B663" s="251"/>
      <c r="C663" s="251"/>
      <c r="D663" s="251"/>
      <c r="E663" s="252"/>
      <c r="F663" s="253"/>
      <c r="G663" s="253"/>
      <c r="H663" s="25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50"/>
      <c r="B664" s="251"/>
      <c r="C664" s="251"/>
      <c r="D664" s="251"/>
      <c r="E664" s="252"/>
      <c r="F664" s="253"/>
      <c r="G664" s="253"/>
      <c r="H664" s="25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50"/>
      <c r="B665" s="251"/>
      <c r="C665" s="251"/>
      <c r="D665" s="251"/>
      <c r="E665" s="252"/>
      <c r="F665" s="253"/>
      <c r="G665" s="253"/>
      <c r="H665" s="25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50"/>
      <c r="B666" s="251"/>
      <c r="C666" s="251"/>
      <c r="D666" s="251"/>
      <c r="E666" s="252"/>
      <c r="F666" s="253"/>
      <c r="G666" s="253"/>
      <c r="H666" s="25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50"/>
      <c r="B667" s="251"/>
      <c r="C667" s="251"/>
      <c r="D667" s="251"/>
      <c r="E667" s="252"/>
      <c r="F667" s="253"/>
      <c r="G667" s="253"/>
      <c r="H667" s="25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50"/>
      <c r="B668" s="251"/>
      <c r="C668" s="251"/>
      <c r="D668" s="251"/>
      <c r="E668" s="252"/>
      <c r="F668" s="253"/>
      <c r="G668" s="253"/>
      <c r="H668" s="25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50"/>
      <c r="B669" s="251"/>
      <c r="C669" s="251"/>
      <c r="D669" s="251"/>
      <c r="E669" s="252"/>
      <c r="F669" s="253"/>
      <c r="G669" s="253"/>
      <c r="H669" s="25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50"/>
      <c r="B670" s="251"/>
      <c r="C670" s="251"/>
      <c r="D670" s="251"/>
      <c r="E670" s="252"/>
      <c r="F670" s="253"/>
      <c r="G670" s="253"/>
      <c r="H670" s="25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50"/>
      <c r="B671" s="251"/>
      <c r="C671" s="251"/>
      <c r="D671" s="251"/>
      <c r="E671" s="252"/>
      <c r="F671" s="253"/>
      <c r="G671" s="253"/>
      <c r="H671" s="25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50"/>
      <c r="B672" s="251"/>
      <c r="C672" s="251"/>
      <c r="D672" s="251"/>
      <c r="E672" s="252"/>
      <c r="F672" s="253"/>
      <c r="G672" s="253"/>
      <c r="H672" s="25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50"/>
      <c r="B673" s="251"/>
      <c r="C673" s="251"/>
      <c r="D673" s="251"/>
      <c r="E673" s="252"/>
      <c r="F673" s="253"/>
      <c r="G673" s="253"/>
      <c r="H673" s="25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50"/>
      <c r="B674" s="251"/>
      <c r="C674" s="251"/>
      <c r="D674" s="251"/>
      <c r="E674" s="252"/>
      <c r="F674" s="253"/>
      <c r="G674" s="253"/>
      <c r="H674" s="25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50"/>
      <c r="B675" s="251"/>
      <c r="C675" s="251"/>
      <c r="D675" s="251"/>
      <c r="E675" s="252"/>
      <c r="F675" s="253"/>
      <c r="G675" s="253"/>
      <c r="H675" s="25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50"/>
      <c r="B676" s="251"/>
      <c r="C676" s="251"/>
      <c r="D676" s="251"/>
      <c r="E676" s="252"/>
      <c r="F676" s="253"/>
      <c r="G676" s="253"/>
      <c r="H676" s="25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50"/>
      <c r="B677" s="251"/>
      <c r="C677" s="251"/>
      <c r="D677" s="251"/>
      <c r="E677" s="252"/>
      <c r="F677" s="253"/>
      <c r="G677" s="253"/>
      <c r="H677" s="25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50"/>
      <c r="B678" s="251"/>
      <c r="C678" s="251"/>
      <c r="D678" s="251"/>
      <c r="E678" s="252"/>
      <c r="F678" s="253"/>
      <c r="G678" s="253"/>
      <c r="H678" s="25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50"/>
      <c r="B679" s="251"/>
      <c r="C679" s="251"/>
      <c r="D679" s="251"/>
      <c r="E679" s="252"/>
      <c r="F679" s="253"/>
      <c r="G679" s="253"/>
      <c r="H679" s="25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50"/>
      <c r="B680" s="251"/>
      <c r="C680" s="251"/>
      <c r="D680" s="251"/>
      <c r="E680" s="252"/>
      <c r="F680" s="253"/>
      <c r="G680" s="253"/>
      <c r="H680" s="25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50"/>
      <c r="B681" s="251"/>
      <c r="C681" s="251"/>
      <c r="D681" s="251"/>
      <c r="E681" s="252"/>
      <c r="F681" s="253"/>
      <c r="G681" s="253"/>
      <c r="H681" s="25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50"/>
      <c r="B682" s="251"/>
      <c r="C682" s="251"/>
      <c r="D682" s="251"/>
      <c r="E682" s="252"/>
      <c r="F682" s="253"/>
      <c r="G682" s="253"/>
      <c r="H682" s="25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50"/>
      <c r="B683" s="251"/>
      <c r="C683" s="251"/>
      <c r="D683" s="251"/>
      <c r="E683" s="252"/>
      <c r="F683" s="253"/>
      <c r="G683" s="253"/>
      <c r="H683" s="25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50"/>
      <c r="B684" s="251"/>
      <c r="C684" s="251"/>
      <c r="D684" s="251"/>
      <c r="E684" s="252"/>
      <c r="F684" s="253"/>
      <c r="G684" s="253"/>
      <c r="H684" s="25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50"/>
      <c r="B685" s="251"/>
      <c r="C685" s="251"/>
      <c r="D685" s="251"/>
      <c r="E685" s="252"/>
      <c r="F685" s="253"/>
      <c r="G685" s="253"/>
      <c r="H685" s="25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50"/>
      <c r="B686" s="251"/>
      <c r="C686" s="251"/>
      <c r="D686" s="251"/>
      <c r="E686" s="252"/>
      <c r="F686" s="253"/>
      <c r="G686" s="253"/>
      <c r="H686" s="25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50"/>
      <c r="B687" s="251"/>
      <c r="C687" s="251"/>
      <c r="D687" s="251"/>
      <c r="E687" s="252"/>
      <c r="F687" s="253"/>
      <c r="G687" s="253"/>
      <c r="H687" s="25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50"/>
      <c r="B688" s="251"/>
      <c r="C688" s="251"/>
      <c r="D688" s="251"/>
      <c r="E688" s="252"/>
      <c r="F688" s="253"/>
      <c r="G688" s="253"/>
      <c r="H688" s="25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50"/>
      <c r="B689" s="251"/>
      <c r="C689" s="251"/>
      <c r="D689" s="251"/>
      <c r="E689" s="252"/>
      <c r="F689" s="253"/>
      <c r="G689" s="253"/>
      <c r="H689" s="25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50"/>
      <c r="B690" s="251"/>
      <c r="C690" s="251"/>
      <c r="D690" s="251"/>
      <c r="E690" s="252"/>
      <c r="F690" s="253"/>
      <c r="G690" s="253"/>
      <c r="H690" s="25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50"/>
      <c r="B691" s="251"/>
      <c r="C691" s="251"/>
      <c r="D691" s="251"/>
      <c r="E691" s="252"/>
      <c r="F691" s="253"/>
      <c r="G691" s="253"/>
      <c r="H691" s="25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50"/>
      <c r="B692" s="251"/>
      <c r="C692" s="251"/>
      <c r="D692" s="251"/>
      <c r="E692" s="252"/>
      <c r="F692" s="253"/>
      <c r="G692" s="253"/>
      <c r="H692" s="25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50"/>
      <c r="B693" s="251"/>
      <c r="C693" s="251"/>
      <c r="D693" s="251"/>
      <c r="E693" s="252"/>
      <c r="F693" s="253"/>
      <c r="G693" s="253"/>
      <c r="H693" s="25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50"/>
      <c r="B694" s="251"/>
      <c r="C694" s="251"/>
      <c r="D694" s="251"/>
      <c r="E694" s="252"/>
      <c r="F694" s="253"/>
      <c r="G694" s="253"/>
      <c r="H694" s="25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50"/>
      <c r="B695" s="251"/>
      <c r="C695" s="251"/>
      <c r="D695" s="251"/>
      <c r="E695" s="252"/>
      <c r="F695" s="253"/>
      <c r="G695" s="253"/>
      <c r="H695" s="25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50"/>
      <c r="B696" s="251"/>
      <c r="C696" s="251"/>
      <c r="D696" s="251"/>
      <c r="E696" s="252"/>
      <c r="F696" s="253"/>
      <c r="G696" s="253"/>
      <c r="H696" s="25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50"/>
      <c r="B697" s="251"/>
      <c r="C697" s="251"/>
      <c r="D697" s="251"/>
      <c r="E697" s="252"/>
      <c r="F697" s="253"/>
      <c r="G697" s="253"/>
      <c r="H697" s="25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50"/>
      <c r="B698" s="251"/>
      <c r="C698" s="251"/>
      <c r="D698" s="251"/>
      <c r="E698" s="252"/>
      <c r="F698" s="253"/>
      <c r="G698" s="253"/>
      <c r="H698" s="25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50"/>
      <c r="B699" s="251"/>
      <c r="C699" s="251"/>
      <c r="D699" s="251"/>
      <c r="E699" s="252"/>
      <c r="F699" s="253"/>
      <c r="G699" s="253"/>
      <c r="H699" s="25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50"/>
      <c r="B700" s="251"/>
      <c r="C700" s="251"/>
      <c r="D700" s="251"/>
      <c r="E700" s="252"/>
      <c r="F700" s="253"/>
      <c r="G700" s="253"/>
      <c r="H700" s="25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50"/>
      <c r="B701" s="251"/>
      <c r="C701" s="251"/>
      <c r="D701" s="251"/>
      <c r="E701" s="252"/>
      <c r="F701" s="253"/>
      <c r="G701" s="253"/>
      <c r="H701" s="25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50"/>
      <c r="B702" s="251"/>
      <c r="C702" s="251"/>
      <c r="D702" s="251"/>
      <c r="E702" s="252"/>
      <c r="F702" s="253"/>
      <c r="G702" s="253"/>
      <c r="H702" s="25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50"/>
      <c r="B703" s="251"/>
      <c r="C703" s="251"/>
      <c r="D703" s="251"/>
      <c r="E703" s="252"/>
      <c r="F703" s="253"/>
      <c r="G703" s="253"/>
      <c r="H703" s="25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50"/>
      <c r="B704" s="251"/>
      <c r="C704" s="251"/>
      <c r="D704" s="251"/>
      <c r="E704" s="252"/>
      <c r="F704" s="253"/>
      <c r="G704" s="253"/>
      <c r="H704" s="25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50"/>
      <c r="B705" s="251"/>
      <c r="C705" s="251"/>
      <c r="D705" s="251"/>
      <c r="E705" s="252"/>
      <c r="F705" s="253"/>
      <c r="G705" s="253"/>
      <c r="H705" s="25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50"/>
      <c r="B706" s="251"/>
      <c r="C706" s="251"/>
      <c r="D706" s="251"/>
      <c r="E706" s="252"/>
      <c r="F706" s="253"/>
      <c r="G706" s="253"/>
      <c r="H706" s="25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50"/>
      <c r="B707" s="251"/>
      <c r="C707" s="251"/>
      <c r="D707" s="251"/>
      <c r="E707" s="252"/>
      <c r="F707" s="253"/>
      <c r="G707" s="253"/>
      <c r="H707" s="25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50"/>
      <c r="B708" s="251"/>
      <c r="C708" s="251"/>
      <c r="D708" s="251"/>
      <c r="E708" s="252"/>
      <c r="F708" s="253"/>
      <c r="G708" s="253"/>
      <c r="H708" s="25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50"/>
      <c r="B709" s="251"/>
      <c r="C709" s="251"/>
      <c r="D709" s="251"/>
      <c r="E709" s="252"/>
      <c r="F709" s="253"/>
      <c r="G709" s="253"/>
      <c r="H709" s="25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50"/>
      <c r="B710" s="251"/>
      <c r="C710" s="251"/>
      <c r="D710" s="251"/>
      <c r="E710" s="252"/>
      <c r="F710" s="253"/>
      <c r="G710" s="253"/>
      <c r="H710" s="25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50"/>
      <c r="B711" s="251"/>
      <c r="C711" s="251"/>
      <c r="D711" s="251"/>
      <c r="E711" s="252"/>
      <c r="F711" s="253"/>
      <c r="G711" s="253"/>
      <c r="H711" s="25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50"/>
      <c r="B712" s="251"/>
      <c r="C712" s="251"/>
      <c r="D712" s="251"/>
      <c r="E712" s="252"/>
      <c r="F712" s="253"/>
      <c r="G712" s="253"/>
      <c r="H712" s="25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50"/>
      <c r="B713" s="251"/>
      <c r="C713" s="251"/>
      <c r="D713" s="251"/>
      <c r="E713" s="252"/>
      <c r="F713" s="253"/>
      <c r="G713" s="253"/>
      <c r="H713" s="25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50"/>
      <c r="B714" s="251"/>
      <c r="C714" s="251"/>
      <c r="D714" s="251"/>
      <c r="E714" s="252"/>
      <c r="F714" s="253"/>
      <c r="G714" s="253"/>
      <c r="H714" s="25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50"/>
      <c r="B715" s="251"/>
      <c r="C715" s="251"/>
      <c r="D715" s="251"/>
      <c r="E715" s="252"/>
      <c r="F715" s="253"/>
      <c r="G715" s="253"/>
      <c r="H715" s="25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50"/>
      <c r="B716" s="251"/>
      <c r="C716" s="251"/>
      <c r="D716" s="251"/>
      <c r="E716" s="252"/>
      <c r="F716" s="253"/>
      <c r="G716" s="253"/>
      <c r="H716" s="25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50"/>
      <c r="B717" s="251"/>
      <c r="C717" s="251"/>
      <c r="D717" s="251"/>
      <c r="E717" s="252"/>
      <c r="F717" s="253"/>
      <c r="G717" s="253"/>
      <c r="H717" s="25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50"/>
      <c r="B718" s="251"/>
      <c r="C718" s="251"/>
      <c r="D718" s="251"/>
      <c r="E718" s="252"/>
      <c r="F718" s="253"/>
      <c r="G718" s="253"/>
      <c r="H718" s="25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50"/>
      <c r="B719" s="251"/>
      <c r="C719" s="251"/>
      <c r="D719" s="251"/>
      <c r="E719" s="252"/>
      <c r="F719" s="253"/>
      <c r="G719" s="253"/>
      <c r="H719" s="25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50"/>
      <c r="B720" s="251"/>
      <c r="C720" s="251"/>
      <c r="D720" s="251"/>
      <c r="E720" s="252"/>
      <c r="F720" s="253"/>
      <c r="G720" s="253"/>
      <c r="H720" s="25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50"/>
      <c r="B721" s="251"/>
      <c r="C721" s="251"/>
      <c r="D721" s="251"/>
      <c r="E721" s="252"/>
      <c r="F721" s="253"/>
      <c r="G721" s="253"/>
      <c r="H721" s="25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50"/>
      <c r="B722" s="251"/>
      <c r="C722" s="251"/>
      <c r="D722" s="251"/>
      <c r="E722" s="252"/>
      <c r="F722" s="253"/>
      <c r="G722" s="253"/>
      <c r="H722" s="25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50"/>
      <c r="B723" s="251"/>
      <c r="C723" s="251"/>
      <c r="D723" s="251"/>
      <c r="E723" s="252"/>
      <c r="F723" s="253"/>
      <c r="G723" s="253"/>
      <c r="H723" s="25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50"/>
      <c r="B724" s="251"/>
      <c r="C724" s="251"/>
      <c r="D724" s="251"/>
      <c r="E724" s="252"/>
      <c r="F724" s="253"/>
      <c r="G724" s="253"/>
      <c r="H724" s="25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50"/>
      <c r="B725" s="251"/>
      <c r="C725" s="251"/>
      <c r="D725" s="251"/>
      <c r="E725" s="252"/>
      <c r="F725" s="253"/>
      <c r="G725" s="253"/>
      <c r="H725" s="25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50"/>
      <c r="B726" s="251"/>
      <c r="C726" s="251"/>
      <c r="D726" s="251"/>
      <c r="E726" s="252"/>
      <c r="F726" s="253"/>
      <c r="G726" s="253"/>
      <c r="H726" s="25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50"/>
      <c r="B727" s="251"/>
      <c r="C727" s="251"/>
      <c r="D727" s="251"/>
      <c r="E727" s="252"/>
      <c r="F727" s="253"/>
      <c r="G727" s="253"/>
      <c r="H727" s="25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50"/>
      <c r="B728" s="251"/>
      <c r="C728" s="251"/>
      <c r="D728" s="251"/>
      <c r="E728" s="252"/>
      <c r="F728" s="253"/>
      <c r="G728" s="253"/>
      <c r="H728" s="25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50"/>
      <c r="B729" s="251"/>
      <c r="C729" s="251"/>
      <c r="D729" s="251"/>
      <c r="E729" s="252"/>
      <c r="F729" s="253"/>
      <c r="G729" s="253"/>
      <c r="H729" s="25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50"/>
      <c r="B730" s="251"/>
      <c r="C730" s="251"/>
      <c r="D730" s="251"/>
      <c r="E730" s="252"/>
      <c r="F730" s="253"/>
      <c r="G730" s="253"/>
      <c r="H730" s="25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50"/>
      <c r="B731" s="251"/>
      <c r="C731" s="251"/>
      <c r="D731" s="251"/>
      <c r="E731" s="252"/>
      <c r="F731" s="253"/>
      <c r="G731" s="253"/>
      <c r="H731" s="25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50"/>
      <c r="B732" s="251"/>
      <c r="C732" s="251"/>
      <c r="D732" s="251"/>
      <c r="E732" s="252"/>
      <c r="F732" s="253"/>
      <c r="G732" s="253"/>
      <c r="H732" s="25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50"/>
      <c r="B733" s="251"/>
      <c r="C733" s="251"/>
      <c r="D733" s="251"/>
      <c r="E733" s="252"/>
      <c r="F733" s="253"/>
      <c r="G733" s="253"/>
      <c r="H733" s="25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50"/>
      <c r="B734" s="251"/>
      <c r="C734" s="251"/>
      <c r="D734" s="251"/>
      <c r="E734" s="252"/>
      <c r="F734" s="253"/>
      <c r="G734" s="253"/>
      <c r="H734" s="25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50"/>
      <c r="B735" s="251"/>
      <c r="C735" s="251"/>
      <c r="D735" s="251"/>
      <c r="E735" s="252"/>
      <c r="F735" s="253"/>
      <c r="G735" s="253"/>
      <c r="H735" s="25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50"/>
      <c r="B736" s="251"/>
      <c r="C736" s="251"/>
      <c r="D736" s="251"/>
      <c r="E736" s="252"/>
      <c r="F736" s="253"/>
      <c r="G736" s="253"/>
      <c r="H736" s="25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50"/>
      <c r="B737" s="251"/>
      <c r="C737" s="251"/>
      <c r="D737" s="251"/>
      <c r="E737" s="252"/>
      <c r="F737" s="253"/>
      <c r="G737" s="253"/>
      <c r="H737" s="25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50"/>
      <c r="B738" s="251"/>
      <c r="C738" s="251"/>
      <c r="D738" s="251"/>
      <c r="E738" s="252"/>
      <c r="F738" s="253"/>
      <c r="G738" s="253"/>
      <c r="H738" s="25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50"/>
      <c r="B739" s="251"/>
      <c r="C739" s="251"/>
      <c r="D739" s="251"/>
      <c r="E739" s="252"/>
      <c r="F739" s="253"/>
      <c r="G739" s="253"/>
      <c r="H739" s="25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50"/>
      <c r="B740" s="251"/>
      <c r="C740" s="251"/>
      <c r="D740" s="251"/>
      <c r="E740" s="252"/>
      <c r="F740" s="253"/>
      <c r="G740" s="253"/>
      <c r="H740" s="25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50"/>
      <c r="B741" s="251"/>
      <c r="C741" s="251"/>
      <c r="D741" s="251"/>
      <c r="E741" s="252"/>
      <c r="F741" s="253"/>
      <c r="G741" s="253"/>
      <c r="H741" s="25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50"/>
      <c r="B742" s="251"/>
      <c r="C742" s="251"/>
      <c r="D742" s="251"/>
      <c r="E742" s="252"/>
      <c r="F742" s="253"/>
      <c r="G742" s="253"/>
      <c r="H742" s="25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50"/>
      <c r="B743" s="251"/>
      <c r="C743" s="251"/>
      <c r="D743" s="251"/>
      <c r="E743" s="252"/>
      <c r="F743" s="253"/>
      <c r="G743" s="253"/>
      <c r="H743" s="25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50"/>
      <c r="B744" s="251"/>
      <c r="C744" s="251"/>
      <c r="D744" s="251"/>
      <c r="E744" s="252"/>
      <c r="F744" s="253"/>
      <c r="G744" s="253"/>
      <c r="H744" s="25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50"/>
      <c r="B745" s="251"/>
      <c r="C745" s="251"/>
      <c r="D745" s="251"/>
      <c r="E745" s="252"/>
      <c r="F745" s="253"/>
      <c r="G745" s="253"/>
      <c r="H745" s="25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50"/>
      <c r="B746" s="251"/>
      <c r="C746" s="251"/>
      <c r="D746" s="251"/>
      <c r="E746" s="252"/>
      <c r="F746" s="253"/>
      <c r="G746" s="253"/>
      <c r="H746" s="25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50"/>
      <c r="B747" s="251"/>
      <c r="C747" s="251"/>
      <c r="D747" s="251"/>
      <c r="E747" s="252"/>
      <c r="F747" s="253"/>
      <c r="G747" s="253"/>
      <c r="H747" s="25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50"/>
      <c r="B748" s="251"/>
      <c r="C748" s="251"/>
      <c r="D748" s="251"/>
      <c r="E748" s="252"/>
      <c r="F748" s="253"/>
      <c r="G748" s="253"/>
      <c r="H748" s="25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50"/>
      <c r="B749" s="251"/>
      <c r="C749" s="251"/>
      <c r="D749" s="251"/>
      <c r="E749" s="252"/>
      <c r="F749" s="253"/>
      <c r="G749" s="253"/>
      <c r="H749" s="25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50"/>
      <c r="B750" s="251"/>
      <c r="C750" s="251"/>
      <c r="D750" s="251"/>
      <c r="E750" s="252"/>
      <c r="F750" s="253"/>
      <c r="G750" s="253"/>
      <c r="H750" s="25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50"/>
      <c r="B751" s="251"/>
      <c r="C751" s="251"/>
      <c r="D751" s="251"/>
      <c r="E751" s="252"/>
      <c r="F751" s="253"/>
      <c r="G751" s="253"/>
      <c r="H751" s="25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50"/>
      <c r="B752" s="251"/>
      <c r="C752" s="251"/>
      <c r="D752" s="251"/>
      <c r="E752" s="252"/>
      <c r="F752" s="253"/>
      <c r="G752" s="253"/>
      <c r="H752" s="25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50"/>
      <c r="B753" s="251"/>
      <c r="C753" s="251"/>
      <c r="D753" s="251"/>
      <c r="E753" s="252"/>
      <c r="F753" s="253"/>
      <c r="G753" s="253"/>
      <c r="H753" s="25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50"/>
      <c r="B754" s="251"/>
      <c r="C754" s="251"/>
      <c r="D754" s="251"/>
      <c r="E754" s="252"/>
      <c r="F754" s="253"/>
      <c r="G754" s="253"/>
      <c r="H754" s="25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50"/>
      <c r="B755" s="251"/>
      <c r="C755" s="251"/>
      <c r="D755" s="251"/>
      <c r="E755" s="252"/>
      <c r="F755" s="253"/>
      <c r="G755" s="253"/>
      <c r="H755" s="25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50"/>
      <c r="B756" s="251"/>
      <c r="C756" s="251"/>
      <c r="D756" s="251"/>
      <c r="E756" s="252"/>
      <c r="F756" s="253"/>
      <c r="G756" s="253"/>
      <c r="H756" s="25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50"/>
      <c r="B757" s="251"/>
      <c r="C757" s="251"/>
      <c r="D757" s="251"/>
      <c r="E757" s="252"/>
      <c r="F757" s="253"/>
      <c r="G757" s="253"/>
      <c r="H757" s="25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50"/>
      <c r="B758" s="251"/>
      <c r="C758" s="251"/>
      <c r="D758" s="251"/>
      <c r="E758" s="252"/>
      <c r="F758" s="253"/>
      <c r="G758" s="253"/>
      <c r="H758" s="25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50"/>
      <c r="B759" s="251"/>
      <c r="C759" s="251"/>
      <c r="D759" s="251"/>
      <c r="E759" s="252"/>
      <c r="F759" s="253"/>
      <c r="G759" s="253"/>
      <c r="H759" s="25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50"/>
      <c r="B760" s="251"/>
      <c r="C760" s="251"/>
      <c r="D760" s="251"/>
      <c r="E760" s="252"/>
      <c r="F760" s="253"/>
      <c r="G760" s="253"/>
      <c r="H760" s="25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50"/>
      <c r="B761" s="251"/>
      <c r="C761" s="251"/>
      <c r="D761" s="251"/>
      <c r="E761" s="252"/>
      <c r="F761" s="253"/>
      <c r="G761" s="253"/>
      <c r="H761" s="25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50"/>
      <c r="B762" s="251"/>
      <c r="C762" s="251"/>
      <c r="D762" s="251"/>
      <c r="E762" s="252"/>
      <c r="F762" s="253"/>
      <c r="G762" s="253"/>
      <c r="H762" s="25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50"/>
      <c r="B763" s="251"/>
      <c r="C763" s="251"/>
      <c r="D763" s="251"/>
      <c r="E763" s="252"/>
      <c r="F763" s="253"/>
      <c r="G763" s="253"/>
      <c r="H763" s="25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50"/>
      <c r="B764" s="251"/>
      <c r="C764" s="251"/>
      <c r="D764" s="251"/>
      <c r="E764" s="252"/>
      <c r="F764" s="253"/>
      <c r="G764" s="253"/>
      <c r="H764" s="25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50"/>
      <c r="B765" s="251"/>
      <c r="C765" s="251"/>
      <c r="D765" s="251"/>
      <c r="E765" s="252"/>
      <c r="F765" s="253"/>
      <c r="G765" s="253"/>
      <c r="H765" s="25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50"/>
      <c r="B766" s="251"/>
      <c r="C766" s="251"/>
      <c r="D766" s="251"/>
      <c r="E766" s="252"/>
      <c r="F766" s="253"/>
      <c r="G766" s="253"/>
      <c r="H766" s="25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50"/>
      <c r="B767" s="251"/>
      <c r="C767" s="251"/>
      <c r="D767" s="251"/>
      <c r="E767" s="252"/>
      <c r="F767" s="253"/>
      <c r="G767" s="253"/>
      <c r="H767" s="25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50"/>
      <c r="B768" s="251"/>
      <c r="C768" s="251"/>
      <c r="D768" s="251"/>
      <c r="E768" s="252"/>
      <c r="F768" s="253"/>
      <c r="G768" s="253"/>
      <c r="H768" s="25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50"/>
      <c r="B769" s="251"/>
      <c r="C769" s="251"/>
      <c r="D769" s="251"/>
      <c r="E769" s="252"/>
      <c r="F769" s="253"/>
      <c r="G769" s="253"/>
      <c r="H769" s="25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50"/>
      <c r="B770" s="251"/>
      <c r="C770" s="251"/>
      <c r="D770" s="251"/>
      <c r="E770" s="252"/>
      <c r="F770" s="253"/>
      <c r="G770" s="253"/>
      <c r="H770" s="25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50"/>
      <c r="B771" s="251"/>
      <c r="C771" s="251"/>
      <c r="D771" s="251"/>
      <c r="E771" s="252"/>
      <c r="F771" s="253"/>
      <c r="G771" s="253"/>
      <c r="H771" s="25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50"/>
      <c r="B772" s="251"/>
      <c r="C772" s="251"/>
      <c r="D772" s="251"/>
      <c r="E772" s="252"/>
      <c r="F772" s="253"/>
      <c r="G772" s="253"/>
      <c r="H772" s="25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50"/>
      <c r="B773" s="251"/>
      <c r="C773" s="251"/>
      <c r="D773" s="251"/>
      <c r="E773" s="252"/>
      <c r="F773" s="253"/>
      <c r="G773" s="253"/>
      <c r="H773" s="25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50"/>
      <c r="B774" s="251"/>
      <c r="C774" s="251"/>
      <c r="D774" s="251"/>
      <c r="E774" s="252"/>
      <c r="F774" s="253"/>
      <c r="G774" s="253"/>
      <c r="H774" s="25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50"/>
      <c r="B775" s="251"/>
      <c r="C775" s="251"/>
      <c r="D775" s="251"/>
      <c r="E775" s="252"/>
      <c r="F775" s="253"/>
      <c r="G775" s="253"/>
      <c r="H775" s="25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50"/>
      <c r="B776" s="251"/>
      <c r="C776" s="251"/>
      <c r="D776" s="251"/>
      <c r="E776" s="252"/>
      <c r="F776" s="253"/>
      <c r="G776" s="253"/>
      <c r="H776" s="25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50"/>
      <c r="B777" s="251"/>
      <c r="C777" s="251"/>
      <c r="D777" s="251"/>
      <c r="E777" s="252"/>
      <c r="F777" s="253"/>
      <c r="G777" s="253"/>
      <c r="H777" s="25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50"/>
      <c r="B778" s="251"/>
      <c r="C778" s="251"/>
      <c r="D778" s="251"/>
      <c r="E778" s="252"/>
      <c r="F778" s="253"/>
      <c r="G778" s="253"/>
      <c r="H778" s="25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50"/>
      <c r="B779" s="251"/>
      <c r="C779" s="251"/>
      <c r="D779" s="251"/>
      <c r="E779" s="252"/>
      <c r="F779" s="253"/>
      <c r="G779" s="253"/>
      <c r="H779" s="25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50"/>
      <c r="B780" s="251"/>
      <c r="C780" s="251"/>
      <c r="D780" s="251"/>
      <c r="E780" s="252"/>
      <c r="F780" s="253"/>
      <c r="G780" s="253"/>
      <c r="H780" s="25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50"/>
      <c r="B781" s="251"/>
      <c r="C781" s="251"/>
      <c r="D781" s="251"/>
      <c r="E781" s="252"/>
      <c r="F781" s="253"/>
      <c r="G781" s="253"/>
      <c r="H781" s="25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50"/>
      <c r="B782" s="251"/>
      <c r="C782" s="251"/>
      <c r="D782" s="251"/>
      <c r="E782" s="252"/>
      <c r="F782" s="253"/>
      <c r="G782" s="253"/>
      <c r="H782" s="25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50"/>
      <c r="B783" s="251"/>
      <c r="C783" s="251"/>
      <c r="D783" s="251"/>
      <c r="E783" s="252"/>
      <c r="F783" s="253"/>
      <c r="G783" s="253"/>
      <c r="H783" s="25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50"/>
      <c r="B784" s="251"/>
      <c r="C784" s="251"/>
      <c r="D784" s="251"/>
      <c r="E784" s="252"/>
      <c r="F784" s="253"/>
      <c r="G784" s="253"/>
      <c r="H784" s="25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50"/>
      <c r="B785" s="251"/>
      <c r="C785" s="251"/>
      <c r="D785" s="251"/>
      <c r="E785" s="252"/>
      <c r="F785" s="253"/>
      <c r="G785" s="253"/>
      <c r="H785" s="25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50"/>
      <c r="B786" s="251"/>
      <c r="C786" s="251"/>
      <c r="D786" s="251"/>
      <c r="E786" s="252"/>
      <c r="F786" s="253"/>
      <c r="G786" s="253"/>
      <c r="H786" s="25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50"/>
      <c r="B787" s="251"/>
      <c r="C787" s="251"/>
      <c r="D787" s="251"/>
      <c r="E787" s="252"/>
      <c r="F787" s="253"/>
      <c r="G787" s="253"/>
      <c r="H787" s="25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50"/>
      <c r="B788" s="251"/>
      <c r="C788" s="251"/>
      <c r="D788" s="251"/>
      <c r="E788" s="252"/>
      <c r="F788" s="253"/>
      <c r="G788" s="253"/>
      <c r="H788" s="25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50"/>
      <c r="B789" s="251"/>
      <c r="C789" s="251"/>
      <c r="D789" s="251"/>
      <c r="E789" s="252"/>
      <c r="F789" s="253"/>
      <c r="G789" s="253"/>
      <c r="H789" s="25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50"/>
      <c r="B790" s="251"/>
      <c r="C790" s="251"/>
      <c r="D790" s="251"/>
      <c r="E790" s="252"/>
      <c r="F790" s="253"/>
      <c r="G790" s="253"/>
      <c r="H790" s="25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50"/>
      <c r="B791" s="251"/>
      <c r="C791" s="251"/>
      <c r="D791" s="251"/>
      <c r="E791" s="252"/>
      <c r="F791" s="253"/>
      <c r="G791" s="253"/>
      <c r="H791" s="25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50"/>
      <c r="B792" s="251"/>
      <c r="C792" s="251"/>
      <c r="D792" s="251"/>
      <c r="E792" s="252"/>
      <c r="F792" s="253"/>
      <c r="G792" s="253"/>
      <c r="H792" s="25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50"/>
      <c r="B793" s="251"/>
      <c r="C793" s="251"/>
      <c r="D793" s="251"/>
      <c r="E793" s="252"/>
      <c r="F793" s="253"/>
      <c r="G793" s="253"/>
      <c r="H793" s="25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50"/>
      <c r="B794" s="251"/>
      <c r="C794" s="251"/>
      <c r="D794" s="251"/>
      <c r="E794" s="252"/>
      <c r="F794" s="253"/>
      <c r="G794" s="253"/>
      <c r="H794" s="25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50"/>
      <c r="B795" s="251"/>
      <c r="C795" s="251"/>
      <c r="D795" s="251"/>
      <c r="E795" s="252"/>
      <c r="F795" s="253"/>
      <c r="G795" s="253"/>
      <c r="H795" s="25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50"/>
      <c r="B796" s="251"/>
      <c r="C796" s="251"/>
      <c r="D796" s="251"/>
      <c r="E796" s="252"/>
      <c r="F796" s="253"/>
      <c r="G796" s="253"/>
      <c r="H796" s="25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50"/>
      <c r="B797" s="251"/>
      <c r="C797" s="251"/>
      <c r="D797" s="251"/>
      <c r="E797" s="252"/>
      <c r="F797" s="253"/>
      <c r="G797" s="253"/>
      <c r="H797" s="25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50"/>
      <c r="B798" s="251"/>
      <c r="C798" s="251"/>
      <c r="D798" s="251"/>
      <c r="E798" s="252"/>
      <c r="F798" s="253"/>
      <c r="G798" s="253"/>
      <c r="H798" s="25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50"/>
      <c r="B799" s="251"/>
      <c r="C799" s="251"/>
      <c r="D799" s="251"/>
      <c r="E799" s="252"/>
      <c r="F799" s="253"/>
      <c r="G799" s="253"/>
      <c r="H799" s="25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50"/>
      <c r="B800" s="251"/>
      <c r="C800" s="251"/>
      <c r="D800" s="251"/>
      <c r="E800" s="252"/>
      <c r="F800" s="253"/>
      <c r="G800" s="253"/>
      <c r="H800" s="25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50"/>
      <c r="B801" s="251"/>
      <c r="C801" s="251"/>
      <c r="D801" s="251"/>
      <c r="E801" s="252"/>
      <c r="F801" s="253"/>
      <c r="G801" s="253"/>
      <c r="H801" s="25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50"/>
      <c r="B802" s="251"/>
      <c r="C802" s="251"/>
      <c r="D802" s="251"/>
      <c r="E802" s="252"/>
      <c r="F802" s="253"/>
      <c r="G802" s="253"/>
      <c r="H802" s="25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50"/>
      <c r="B803" s="251"/>
      <c r="C803" s="251"/>
      <c r="D803" s="251"/>
      <c r="E803" s="252"/>
      <c r="F803" s="253"/>
      <c r="G803" s="253"/>
      <c r="H803" s="25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50"/>
      <c r="B804" s="251"/>
      <c r="C804" s="251"/>
      <c r="D804" s="251"/>
      <c r="E804" s="252"/>
      <c r="F804" s="253"/>
      <c r="G804" s="253"/>
      <c r="H804" s="25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50"/>
      <c r="B805" s="251"/>
      <c r="C805" s="251"/>
      <c r="D805" s="251"/>
      <c r="E805" s="252"/>
      <c r="F805" s="253"/>
      <c r="G805" s="253"/>
      <c r="H805" s="25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50"/>
      <c r="B806" s="251"/>
      <c r="C806" s="251"/>
      <c r="D806" s="251"/>
      <c r="E806" s="252"/>
      <c r="F806" s="253"/>
      <c r="G806" s="253"/>
      <c r="H806" s="25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50"/>
      <c r="B807" s="251"/>
      <c r="C807" s="251"/>
      <c r="D807" s="251"/>
      <c r="E807" s="252"/>
      <c r="F807" s="253"/>
      <c r="G807" s="253"/>
      <c r="H807" s="25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50"/>
      <c r="B808" s="251"/>
      <c r="C808" s="251"/>
      <c r="D808" s="251"/>
      <c r="E808" s="252"/>
      <c r="F808" s="253"/>
      <c r="G808" s="253"/>
      <c r="H808" s="25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50"/>
      <c r="B809" s="251"/>
      <c r="C809" s="251"/>
      <c r="D809" s="251"/>
      <c r="E809" s="252"/>
      <c r="F809" s="253"/>
      <c r="G809" s="253"/>
      <c r="H809" s="25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50"/>
      <c r="B810" s="251"/>
      <c r="C810" s="251"/>
      <c r="D810" s="251"/>
      <c r="E810" s="252"/>
      <c r="F810" s="253"/>
      <c r="G810" s="253"/>
      <c r="H810" s="25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50"/>
      <c r="B811" s="251"/>
      <c r="C811" s="251"/>
      <c r="D811" s="251"/>
      <c r="E811" s="252"/>
      <c r="F811" s="253"/>
      <c r="G811" s="253"/>
      <c r="H811" s="25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50"/>
      <c r="B812" s="251"/>
      <c r="C812" s="251"/>
      <c r="D812" s="251"/>
      <c r="E812" s="252"/>
      <c r="F812" s="253"/>
      <c r="G812" s="253"/>
      <c r="H812" s="25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50"/>
      <c r="B813" s="251"/>
      <c r="C813" s="251"/>
      <c r="D813" s="251"/>
      <c r="E813" s="252"/>
      <c r="F813" s="253"/>
      <c r="G813" s="253"/>
      <c r="H813" s="25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50"/>
      <c r="B814" s="251"/>
      <c r="C814" s="251"/>
      <c r="D814" s="251"/>
      <c r="E814" s="252"/>
      <c r="F814" s="253"/>
      <c r="G814" s="253"/>
      <c r="H814" s="25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50"/>
      <c r="B815" s="251"/>
      <c r="C815" s="251"/>
      <c r="D815" s="251"/>
      <c r="E815" s="252"/>
      <c r="F815" s="253"/>
      <c r="G815" s="253"/>
      <c r="H815" s="25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50"/>
      <c r="B816" s="251"/>
      <c r="C816" s="251"/>
      <c r="D816" s="251"/>
      <c r="E816" s="252"/>
      <c r="F816" s="253"/>
      <c r="G816" s="253"/>
      <c r="H816" s="25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50"/>
      <c r="B817" s="251"/>
      <c r="C817" s="251"/>
      <c r="D817" s="251"/>
      <c r="E817" s="252"/>
      <c r="F817" s="253"/>
      <c r="G817" s="253"/>
      <c r="H817" s="25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50"/>
      <c r="B818" s="251"/>
      <c r="C818" s="251"/>
      <c r="D818" s="251"/>
      <c r="E818" s="252"/>
      <c r="F818" s="253"/>
      <c r="G818" s="253"/>
      <c r="H818" s="25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50"/>
      <c r="B819" s="251"/>
      <c r="C819" s="251"/>
      <c r="D819" s="251"/>
      <c r="E819" s="252"/>
      <c r="F819" s="253"/>
      <c r="G819" s="253"/>
      <c r="H819" s="25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50"/>
      <c r="B820" s="251"/>
      <c r="C820" s="251"/>
      <c r="D820" s="251"/>
      <c r="E820" s="252"/>
      <c r="F820" s="253"/>
      <c r="G820" s="253"/>
      <c r="H820" s="25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50"/>
      <c r="B821" s="251"/>
      <c r="C821" s="251"/>
      <c r="D821" s="251"/>
      <c r="E821" s="252"/>
      <c r="F821" s="253"/>
      <c r="G821" s="253"/>
      <c r="H821" s="25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50"/>
      <c r="B822" s="251"/>
      <c r="C822" s="251"/>
      <c r="D822" s="251"/>
      <c r="E822" s="252"/>
      <c r="F822" s="253"/>
      <c r="G822" s="253"/>
      <c r="H822" s="25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50"/>
      <c r="B823" s="251"/>
      <c r="C823" s="251"/>
      <c r="D823" s="251"/>
      <c r="E823" s="252"/>
      <c r="F823" s="253"/>
      <c r="G823" s="253"/>
      <c r="H823" s="25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50"/>
      <c r="B824" s="251"/>
      <c r="C824" s="251"/>
      <c r="D824" s="251"/>
      <c r="E824" s="252"/>
      <c r="F824" s="253"/>
      <c r="G824" s="253"/>
      <c r="H824" s="25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50"/>
      <c r="B825" s="251"/>
      <c r="C825" s="251"/>
      <c r="D825" s="251"/>
      <c r="E825" s="252"/>
      <c r="F825" s="253"/>
      <c r="G825" s="253"/>
      <c r="H825" s="25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50"/>
      <c r="B826" s="251"/>
      <c r="C826" s="251"/>
      <c r="D826" s="251"/>
      <c r="E826" s="252"/>
      <c r="F826" s="253"/>
      <c r="G826" s="253"/>
      <c r="H826" s="25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50"/>
      <c r="B827" s="251"/>
      <c r="C827" s="251"/>
      <c r="D827" s="251"/>
      <c r="E827" s="252"/>
      <c r="F827" s="253"/>
      <c r="G827" s="253"/>
      <c r="H827" s="25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50"/>
      <c r="B828" s="251"/>
      <c r="C828" s="251"/>
      <c r="D828" s="251"/>
      <c r="E828" s="252"/>
      <c r="F828" s="253"/>
      <c r="G828" s="253"/>
      <c r="H828" s="25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50"/>
      <c r="B829" s="251"/>
      <c r="C829" s="251"/>
      <c r="D829" s="251"/>
      <c r="E829" s="252"/>
      <c r="F829" s="253"/>
      <c r="G829" s="253"/>
      <c r="H829" s="25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50"/>
      <c r="B830" s="251"/>
      <c r="C830" s="251"/>
      <c r="D830" s="251"/>
      <c r="E830" s="252"/>
      <c r="F830" s="253"/>
      <c r="G830" s="253"/>
      <c r="H830" s="25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50"/>
      <c r="B831" s="251"/>
      <c r="C831" s="251"/>
      <c r="D831" s="251"/>
      <c r="E831" s="252"/>
      <c r="F831" s="253"/>
      <c r="G831" s="253"/>
      <c r="H831" s="25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50"/>
      <c r="B832" s="251"/>
      <c r="C832" s="251"/>
      <c r="D832" s="251"/>
      <c r="E832" s="252"/>
      <c r="F832" s="253"/>
      <c r="G832" s="253"/>
      <c r="H832" s="25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50"/>
      <c r="B833" s="251"/>
      <c r="C833" s="251"/>
      <c r="D833" s="251"/>
      <c r="E833" s="252"/>
      <c r="F833" s="253"/>
      <c r="G833" s="253"/>
      <c r="H833" s="25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50"/>
      <c r="B834" s="251"/>
      <c r="C834" s="251"/>
      <c r="D834" s="251"/>
      <c r="E834" s="252"/>
      <c r="F834" s="253"/>
      <c r="G834" s="253"/>
      <c r="H834" s="25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50"/>
      <c r="B835" s="251"/>
      <c r="C835" s="251"/>
      <c r="D835" s="251"/>
      <c r="E835" s="252"/>
      <c r="F835" s="253"/>
      <c r="G835" s="253"/>
      <c r="H835" s="25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50"/>
      <c r="B836" s="251"/>
      <c r="C836" s="251"/>
      <c r="D836" s="251"/>
      <c r="E836" s="252"/>
      <c r="F836" s="253"/>
      <c r="G836" s="253"/>
      <c r="H836" s="25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50"/>
      <c r="B837" s="251"/>
      <c r="C837" s="251"/>
      <c r="D837" s="251"/>
      <c r="E837" s="252"/>
      <c r="F837" s="253"/>
      <c r="G837" s="253"/>
      <c r="H837" s="25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50"/>
      <c r="B838" s="251"/>
      <c r="C838" s="251"/>
      <c r="D838" s="251"/>
      <c r="E838" s="252"/>
      <c r="F838" s="253"/>
      <c r="G838" s="253"/>
      <c r="H838" s="25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50"/>
      <c r="B839" s="251"/>
      <c r="C839" s="251"/>
      <c r="D839" s="251"/>
      <c r="E839" s="252"/>
      <c r="F839" s="253"/>
      <c r="G839" s="253"/>
      <c r="H839" s="25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50"/>
      <c r="B840" s="251"/>
      <c r="C840" s="251"/>
      <c r="D840" s="251"/>
      <c r="E840" s="252"/>
      <c r="F840" s="253"/>
      <c r="G840" s="253"/>
      <c r="H840" s="25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50"/>
      <c r="B841" s="251"/>
      <c r="C841" s="251"/>
      <c r="D841" s="251"/>
      <c r="E841" s="252"/>
      <c r="F841" s="253"/>
      <c r="G841" s="253"/>
      <c r="H841" s="25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50"/>
      <c r="B842" s="251"/>
      <c r="C842" s="251"/>
      <c r="D842" s="251"/>
      <c r="E842" s="252"/>
      <c r="F842" s="253"/>
      <c r="G842" s="253"/>
      <c r="H842" s="25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50"/>
      <c r="B843" s="251"/>
      <c r="C843" s="251"/>
      <c r="D843" s="251"/>
      <c r="E843" s="252"/>
      <c r="F843" s="253"/>
      <c r="G843" s="253"/>
      <c r="H843" s="25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50"/>
      <c r="B844" s="251"/>
      <c r="C844" s="251"/>
      <c r="D844" s="251"/>
      <c r="E844" s="252"/>
      <c r="F844" s="253"/>
      <c r="G844" s="253"/>
      <c r="H844" s="25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50"/>
      <c r="B845" s="251"/>
      <c r="C845" s="251"/>
      <c r="D845" s="251"/>
      <c r="E845" s="252"/>
      <c r="F845" s="253"/>
      <c r="G845" s="253"/>
      <c r="H845" s="25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50"/>
      <c r="B846" s="251"/>
      <c r="C846" s="251"/>
      <c r="D846" s="251"/>
      <c r="E846" s="252"/>
      <c r="F846" s="253"/>
      <c r="G846" s="253"/>
      <c r="H846" s="25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50"/>
      <c r="B847" s="251"/>
      <c r="C847" s="251"/>
      <c r="D847" s="251"/>
      <c r="E847" s="252"/>
      <c r="F847" s="253"/>
      <c r="G847" s="253"/>
      <c r="H847" s="25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50"/>
      <c r="B848" s="251"/>
      <c r="C848" s="251"/>
      <c r="D848" s="251"/>
      <c r="E848" s="252"/>
      <c r="F848" s="253"/>
      <c r="G848" s="253"/>
      <c r="H848" s="25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50"/>
      <c r="B849" s="251"/>
      <c r="C849" s="251"/>
      <c r="D849" s="251"/>
      <c r="E849" s="252"/>
      <c r="F849" s="253"/>
      <c r="G849" s="253"/>
      <c r="H849" s="25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50"/>
      <c r="B850" s="251"/>
      <c r="C850" s="251"/>
      <c r="D850" s="251"/>
      <c r="E850" s="252"/>
      <c r="F850" s="253"/>
      <c r="G850" s="253"/>
      <c r="H850" s="25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50"/>
      <c r="B851" s="251"/>
      <c r="C851" s="251"/>
      <c r="D851" s="251"/>
      <c r="E851" s="252"/>
      <c r="F851" s="253"/>
      <c r="G851" s="253"/>
      <c r="H851" s="25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50"/>
      <c r="B852" s="251"/>
      <c r="C852" s="251"/>
      <c r="D852" s="251"/>
      <c r="E852" s="252"/>
      <c r="F852" s="253"/>
      <c r="G852" s="253"/>
      <c r="H852" s="25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50"/>
      <c r="B853" s="251"/>
      <c r="C853" s="251"/>
      <c r="D853" s="251"/>
      <c r="E853" s="252"/>
      <c r="F853" s="253"/>
      <c r="G853" s="253"/>
      <c r="H853" s="25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50"/>
      <c r="B854" s="251"/>
      <c r="C854" s="251"/>
      <c r="D854" s="251"/>
      <c r="E854" s="252"/>
      <c r="F854" s="253"/>
      <c r="G854" s="253"/>
      <c r="H854" s="25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50"/>
      <c r="B855" s="251"/>
      <c r="C855" s="251"/>
      <c r="D855" s="251"/>
      <c r="E855" s="252"/>
      <c r="F855" s="253"/>
      <c r="G855" s="253"/>
      <c r="H855" s="25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50"/>
      <c r="B856" s="251"/>
      <c r="C856" s="251"/>
      <c r="D856" s="251"/>
      <c r="E856" s="252"/>
      <c r="F856" s="253"/>
      <c r="G856" s="253"/>
      <c r="H856" s="25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50"/>
      <c r="B857" s="251"/>
      <c r="C857" s="251"/>
      <c r="D857" s="251"/>
      <c r="E857" s="252"/>
      <c r="F857" s="253"/>
      <c r="G857" s="253"/>
      <c r="H857" s="25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50"/>
      <c r="B858" s="251"/>
      <c r="C858" s="251"/>
      <c r="D858" s="251"/>
      <c r="E858" s="252"/>
      <c r="F858" s="253"/>
      <c r="G858" s="253"/>
      <c r="H858" s="25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50"/>
      <c r="B859" s="251"/>
      <c r="C859" s="251"/>
      <c r="D859" s="251"/>
      <c r="E859" s="252"/>
      <c r="F859" s="253"/>
      <c r="G859" s="253"/>
      <c r="H859" s="25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50"/>
      <c r="B860" s="251"/>
      <c r="C860" s="251"/>
      <c r="D860" s="251"/>
      <c r="E860" s="252"/>
      <c r="F860" s="253"/>
      <c r="G860" s="253"/>
      <c r="H860" s="25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50"/>
      <c r="B861" s="251"/>
      <c r="C861" s="251"/>
      <c r="D861" s="251"/>
      <c r="E861" s="252"/>
      <c r="F861" s="253"/>
      <c r="G861" s="253"/>
      <c r="H861" s="25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50"/>
      <c r="B862" s="251"/>
      <c r="C862" s="251"/>
      <c r="D862" s="251"/>
      <c r="E862" s="252"/>
      <c r="F862" s="253"/>
      <c r="G862" s="253"/>
      <c r="H862" s="25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50"/>
      <c r="B863" s="251"/>
      <c r="C863" s="251"/>
      <c r="D863" s="251"/>
      <c r="E863" s="252"/>
      <c r="F863" s="253"/>
      <c r="G863" s="253"/>
      <c r="H863" s="25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50"/>
      <c r="B864" s="251"/>
      <c r="C864" s="251"/>
      <c r="D864" s="251"/>
      <c r="E864" s="252"/>
      <c r="F864" s="253"/>
      <c r="G864" s="253"/>
      <c r="H864" s="25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50"/>
      <c r="B865" s="251"/>
      <c r="C865" s="251"/>
      <c r="D865" s="251"/>
      <c r="E865" s="252"/>
      <c r="F865" s="253"/>
      <c r="G865" s="253"/>
      <c r="H865" s="25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50"/>
      <c r="B866" s="251"/>
      <c r="C866" s="251"/>
      <c r="D866" s="251"/>
      <c r="E866" s="252"/>
      <c r="F866" s="253"/>
      <c r="G866" s="253"/>
      <c r="H866" s="25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50"/>
      <c r="B867" s="251"/>
      <c r="C867" s="251"/>
      <c r="D867" s="251"/>
      <c r="E867" s="252"/>
      <c r="F867" s="253"/>
      <c r="G867" s="253"/>
      <c r="H867" s="25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50"/>
      <c r="B868" s="251"/>
      <c r="C868" s="251"/>
      <c r="D868" s="251"/>
      <c r="E868" s="252"/>
      <c r="F868" s="253"/>
      <c r="G868" s="253"/>
      <c r="H868" s="25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50"/>
      <c r="B869" s="251"/>
      <c r="C869" s="251"/>
      <c r="D869" s="251"/>
      <c r="E869" s="252"/>
      <c r="F869" s="253"/>
      <c r="G869" s="253"/>
      <c r="H869" s="25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50"/>
      <c r="B870" s="251"/>
      <c r="C870" s="251"/>
      <c r="D870" s="251"/>
      <c r="E870" s="252"/>
      <c r="F870" s="253"/>
      <c r="G870" s="253"/>
      <c r="H870" s="25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50"/>
      <c r="B871" s="251"/>
      <c r="C871" s="251"/>
      <c r="D871" s="251"/>
      <c r="E871" s="252"/>
      <c r="F871" s="253"/>
      <c r="G871" s="253"/>
      <c r="H871" s="25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50"/>
      <c r="B872" s="251"/>
      <c r="C872" s="251"/>
      <c r="D872" s="251"/>
      <c r="E872" s="252"/>
      <c r="F872" s="253"/>
      <c r="G872" s="253"/>
      <c r="H872" s="25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50"/>
      <c r="B873" s="251"/>
      <c r="C873" s="251"/>
      <c r="D873" s="251"/>
      <c r="E873" s="252"/>
      <c r="F873" s="253"/>
      <c r="G873" s="253"/>
      <c r="H873" s="25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50"/>
      <c r="B874" s="251"/>
      <c r="C874" s="251"/>
      <c r="D874" s="251"/>
      <c r="E874" s="252"/>
      <c r="F874" s="253"/>
      <c r="G874" s="253"/>
      <c r="H874" s="25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50"/>
      <c r="B875" s="251"/>
      <c r="C875" s="251"/>
      <c r="D875" s="251"/>
      <c r="E875" s="252"/>
      <c r="F875" s="253"/>
      <c r="G875" s="253"/>
      <c r="H875" s="25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50"/>
      <c r="B876" s="251"/>
      <c r="C876" s="251"/>
      <c r="D876" s="251"/>
      <c r="E876" s="252"/>
      <c r="F876" s="253"/>
      <c r="G876" s="253"/>
      <c r="H876" s="25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50"/>
      <c r="B877" s="251"/>
      <c r="C877" s="251"/>
      <c r="D877" s="251"/>
      <c r="E877" s="252"/>
      <c r="F877" s="253"/>
      <c r="G877" s="253"/>
      <c r="H877" s="25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50"/>
      <c r="B878" s="251"/>
      <c r="C878" s="251"/>
      <c r="D878" s="251"/>
      <c r="E878" s="252"/>
      <c r="F878" s="253"/>
      <c r="G878" s="253"/>
      <c r="H878" s="25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50"/>
      <c r="B879" s="251"/>
      <c r="C879" s="251"/>
      <c r="D879" s="251"/>
      <c r="E879" s="252"/>
      <c r="F879" s="253"/>
      <c r="G879" s="253"/>
      <c r="H879" s="25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50"/>
      <c r="B880" s="251"/>
      <c r="C880" s="251"/>
      <c r="D880" s="251"/>
      <c r="E880" s="252"/>
      <c r="F880" s="253"/>
      <c r="G880" s="253"/>
      <c r="H880" s="25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50"/>
      <c r="B881" s="251"/>
      <c r="C881" s="251"/>
      <c r="D881" s="251"/>
      <c r="E881" s="252"/>
      <c r="F881" s="253"/>
      <c r="G881" s="253"/>
      <c r="H881" s="25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50"/>
      <c r="B882" s="251"/>
      <c r="C882" s="251"/>
      <c r="D882" s="251"/>
      <c r="E882" s="252"/>
      <c r="F882" s="253"/>
      <c r="G882" s="253"/>
      <c r="H882" s="25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50"/>
      <c r="B883" s="251"/>
      <c r="C883" s="251"/>
      <c r="D883" s="251"/>
      <c r="E883" s="252"/>
      <c r="F883" s="253"/>
      <c r="G883" s="253"/>
      <c r="H883" s="25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50"/>
      <c r="B884" s="251"/>
      <c r="C884" s="251"/>
      <c r="D884" s="251"/>
      <c r="E884" s="252"/>
      <c r="F884" s="253"/>
      <c r="G884" s="253"/>
      <c r="H884" s="25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50"/>
      <c r="B885" s="251"/>
      <c r="C885" s="251"/>
      <c r="D885" s="251"/>
      <c r="E885" s="252"/>
      <c r="F885" s="253"/>
      <c r="G885" s="253"/>
      <c r="H885" s="25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50"/>
      <c r="B886" s="251"/>
      <c r="C886" s="251"/>
      <c r="D886" s="251"/>
      <c r="E886" s="252"/>
      <c r="F886" s="253"/>
      <c r="G886" s="253"/>
      <c r="H886" s="25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50"/>
      <c r="B887" s="251"/>
      <c r="C887" s="251"/>
      <c r="D887" s="251"/>
      <c r="E887" s="252"/>
      <c r="F887" s="253"/>
      <c r="G887" s="253"/>
      <c r="H887" s="25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50"/>
      <c r="B888" s="251"/>
      <c r="C888" s="251"/>
      <c r="D888" s="251"/>
      <c r="E888" s="252"/>
      <c r="F888" s="253"/>
      <c r="G888" s="253"/>
      <c r="H888" s="25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50"/>
      <c r="B889" s="251"/>
      <c r="C889" s="251"/>
      <c r="D889" s="251"/>
      <c r="E889" s="252"/>
      <c r="F889" s="253"/>
      <c r="G889" s="253"/>
      <c r="H889" s="25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50"/>
      <c r="B890" s="251"/>
      <c r="C890" s="251"/>
      <c r="D890" s="251"/>
      <c r="E890" s="252"/>
      <c r="F890" s="253"/>
      <c r="G890" s="253"/>
      <c r="H890" s="25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50"/>
      <c r="B891" s="251"/>
      <c r="C891" s="251"/>
      <c r="D891" s="251"/>
      <c r="E891" s="252"/>
      <c r="F891" s="253"/>
      <c r="G891" s="253"/>
      <c r="H891" s="25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50"/>
      <c r="B892" s="251"/>
      <c r="C892" s="251"/>
      <c r="D892" s="251"/>
      <c r="E892" s="252"/>
      <c r="F892" s="253"/>
      <c r="G892" s="253"/>
      <c r="H892" s="25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50"/>
      <c r="B893" s="251"/>
      <c r="C893" s="251"/>
      <c r="D893" s="251"/>
      <c r="E893" s="252"/>
      <c r="F893" s="253"/>
      <c r="G893" s="253"/>
      <c r="H893" s="25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50"/>
      <c r="B894" s="251"/>
      <c r="C894" s="251"/>
      <c r="D894" s="251"/>
      <c r="E894" s="252"/>
      <c r="F894" s="253"/>
      <c r="G894" s="253"/>
      <c r="H894" s="25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50"/>
      <c r="B895" s="251"/>
      <c r="C895" s="251"/>
      <c r="D895" s="251"/>
      <c r="E895" s="252"/>
      <c r="F895" s="253"/>
      <c r="G895" s="253"/>
      <c r="H895" s="25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50"/>
      <c r="B896" s="251"/>
      <c r="C896" s="251"/>
      <c r="D896" s="251"/>
      <c r="E896" s="252"/>
      <c r="F896" s="253"/>
      <c r="G896" s="253"/>
      <c r="H896" s="25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50"/>
      <c r="B897" s="251"/>
      <c r="C897" s="251"/>
      <c r="D897" s="251"/>
      <c r="E897" s="252"/>
      <c r="F897" s="253"/>
      <c r="G897" s="253"/>
      <c r="H897" s="25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50"/>
      <c r="B898" s="251"/>
      <c r="C898" s="251"/>
      <c r="D898" s="251"/>
      <c r="E898" s="252"/>
      <c r="F898" s="253"/>
      <c r="G898" s="253"/>
      <c r="H898" s="25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250"/>
      <c r="B899" s="251"/>
      <c r="C899" s="251"/>
      <c r="D899" s="251"/>
      <c r="E899" s="252"/>
      <c r="F899" s="253"/>
      <c r="G899" s="253"/>
      <c r="H899" s="252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250"/>
      <c r="B900" s="251"/>
      <c r="C900" s="251"/>
      <c r="D900" s="251"/>
      <c r="E900" s="252"/>
      <c r="F900" s="253"/>
      <c r="G900" s="253"/>
      <c r="H900" s="252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250"/>
      <c r="B901" s="251"/>
      <c r="C901" s="251"/>
      <c r="D901" s="251"/>
      <c r="E901" s="252"/>
      <c r="F901" s="253"/>
      <c r="G901" s="253"/>
      <c r="H901" s="252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250"/>
      <c r="B902" s="251"/>
      <c r="C902" s="251"/>
      <c r="D902" s="251"/>
      <c r="E902" s="252"/>
      <c r="F902" s="253"/>
      <c r="G902" s="253"/>
      <c r="H902" s="252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250"/>
      <c r="B903" s="251"/>
      <c r="C903" s="251"/>
      <c r="D903" s="251"/>
      <c r="E903" s="252"/>
      <c r="F903" s="253"/>
      <c r="G903" s="253"/>
      <c r="H903" s="252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250"/>
      <c r="B904" s="251"/>
      <c r="C904" s="251"/>
      <c r="D904" s="251"/>
      <c r="E904" s="252"/>
      <c r="F904" s="253"/>
      <c r="G904" s="253"/>
      <c r="H904" s="252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250"/>
      <c r="B905" s="251"/>
      <c r="C905" s="251"/>
      <c r="D905" s="251"/>
      <c r="E905" s="252"/>
      <c r="F905" s="253"/>
      <c r="G905" s="253"/>
      <c r="H905" s="252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250"/>
      <c r="B906" s="251"/>
      <c r="C906" s="251"/>
      <c r="D906" s="251"/>
      <c r="E906" s="252"/>
      <c r="F906" s="253"/>
      <c r="G906" s="253"/>
      <c r="H906" s="252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250"/>
      <c r="B907" s="251"/>
      <c r="C907" s="251"/>
      <c r="D907" s="251"/>
      <c r="E907" s="252"/>
      <c r="F907" s="253"/>
      <c r="G907" s="253"/>
      <c r="H907" s="252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250"/>
      <c r="B908" s="251"/>
      <c r="C908" s="251"/>
      <c r="D908" s="251"/>
      <c r="E908" s="252"/>
      <c r="F908" s="253"/>
      <c r="G908" s="253"/>
      <c r="H908" s="252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250"/>
      <c r="B909" s="251"/>
      <c r="C909" s="251"/>
      <c r="D909" s="251"/>
      <c r="E909" s="252"/>
      <c r="F909" s="253"/>
      <c r="G909" s="253"/>
      <c r="H909" s="252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250"/>
      <c r="B910" s="251"/>
      <c r="C910" s="251"/>
      <c r="D910" s="251"/>
      <c r="E910" s="252"/>
      <c r="F910" s="253"/>
      <c r="G910" s="253"/>
      <c r="H910" s="252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250"/>
      <c r="B911" s="251"/>
      <c r="C911" s="251"/>
      <c r="D911" s="251"/>
      <c r="E911" s="252"/>
      <c r="F911" s="253"/>
      <c r="G911" s="253"/>
      <c r="H911" s="252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250"/>
      <c r="B912" s="251"/>
      <c r="C912" s="251"/>
      <c r="D912" s="251"/>
      <c r="E912" s="252"/>
      <c r="F912" s="253"/>
      <c r="G912" s="253"/>
      <c r="H912" s="252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250"/>
      <c r="B913" s="251"/>
      <c r="C913" s="251"/>
      <c r="D913" s="251"/>
      <c r="E913" s="252"/>
      <c r="F913" s="253"/>
      <c r="G913" s="253"/>
      <c r="H913" s="252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250"/>
      <c r="B914" s="251"/>
      <c r="C914" s="251"/>
      <c r="D914" s="251"/>
      <c r="E914" s="252"/>
      <c r="F914" s="253"/>
      <c r="G914" s="253"/>
      <c r="H914" s="252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250"/>
      <c r="B915" s="251"/>
      <c r="C915" s="251"/>
      <c r="D915" s="251"/>
      <c r="E915" s="252"/>
      <c r="F915" s="253"/>
      <c r="G915" s="253"/>
      <c r="H915" s="252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250"/>
      <c r="B916" s="251"/>
      <c r="C916" s="251"/>
      <c r="D916" s="251"/>
      <c r="E916" s="252"/>
      <c r="F916" s="253"/>
      <c r="G916" s="253"/>
      <c r="H916" s="252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250"/>
      <c r="B917" s="251"/>
      <c r="C917" s="251"/>
      <c r="D917" s="251"/>
      <c r="E917" s="252"/>
      <c r="F917" s="253"/>
      <c r="G917" s="253"/>
      <c r="H917" s="252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250"/>
      <c r="B918" s="251"/>
      <c r="C918" s="251"/>
      <c r="D918" s="251"/>
      <c r="E918" s="252"/>
      <c r="F918" s="253"/>
      <c r="G918" s="253"/>
      <c r="H918" s="252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250"/>
      <c r="B919" s="251"/>
      <c r="C919" s="251"/>
      <c r="D919" s="251"/>
      <c r="E919" s="252"/>
      <c r="F919" s="253"/>
      <c r="G919" s="253"/>
      <c r="H919" s="252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250"/>
      <c r="B920" s="251"/>
      <c r="C920" s="251"/>
      <c r="D920" s="251"/>
      <c r="E920" s="252"/>
      <c r="F920" s="253"/>
      <c r="G920" s="253"/>
      <c r="H920" s="252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250"/>
      <c r="B921" s="251"/>
      <c r="C921" s="251"/>
      <c r="D921" s="251"/>
      <c r="E921" s="252"/>
      <c r="F921" s="253"/>
      <c r="G921" s="253"/>
      <c r="H921" s="252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250"/>
      <c r="B922" s="251"/>
      <c r="C922" s="251"/>
      <c r="D922" s="251"/>
      <c r="E922" s="252"/>
      <c r="F922" s="253"/>
      <c r="G922" s="253"/>
      <c r="H922" s="252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250"/>
      <c r="B923" s="251"/>
      <c r="C923" s="251"/>
      <c r="D923" s="251"/>
      <c r="E923" s="252"/>
      <c r="F923" s="253"/>
      <c r="G923" s="253"/>
      <c r="H923" s="252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250"/>
      <c r="B924" s="251"/>
      <c r="C924" s="251"/>
      <c r="D924" s="251"/>
      <c r="E924" s="252"/>
      <c r="F924" s="253"/>
      <c r="G924" s="253"/>
      <c r="H924" s="252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250"/>
      <c r="B925" s="251"/>
      <c r="C925" s="251"/>
      <c r="D925" s="251"/>
      <c r="E925" s="252"/>
      <c r="F925" s="253"/>
      <c r="G925" s="253"/>
      <c r="H925" s="252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250"/>
      <c r="B926" s="251"/>
      <c r="C926" s="251"/>
      <c r="D926" s="251"/>
      <c r="E926" s="252"/>
      <c r="F926" s="253"/>
      <c r="G926" s="253"/>
      <c r="H926" s="252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250"/>
      <c r="B927" s="251"/>
      <c r="C927" s="251"/>
      <c r="D927" s="251"/>
      <c r="E927" s="252"/>
      <c r="F927" s="253"/>
      <c r="G927" s="253"/>
      <c r="H927" s="252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250"/>
      <c r="B928" s="251"/>
      <c r="C928" s="251"/>
      <c r="D928" s="251"/>
      <c r="E928" s="252"/>
      <c r="F928" s="253"/>
      <c r="G928" s="253"/>
      <c r="H928" s="252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250"/>
      <c r="B929" s="251"/>
      <c r="C929" s="251"/>
      <c r="D929" s="251"/>
      <c r="E929" s="252"/>
      <c r="F929" s="253"/>
      <c r="G929" s="253"/>
      <c r="H929" s="252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250"/>
      <c r="B930" s="251"/>
      <c r="C930" s="251"/>
      <c r="D930" s="251"/>
      <c r="E930" s="252"/>
      <c r="F930" s="253"/>
      <c r="G930" s="253"/>
      <c r="H930" s="252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250"/>
      <c r="B931" s="251"/>
      <c r="C931" s="251"/>
      <c r="D931" s="251"/>
      <c r="E931" s="252"/>
      <c r="F931" s="253"/>
      <c r="G931" s="253"/>
      <c r="H931" s="252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250"/>
      <c r="B932" s="251"/>
      <c r="C932" s="251"/>
      <c r="D932" s="251"/>
      <c r="E932" s="252"/>
      <c r="F932" s="253"/>
      <c r="G932" s="253"/>
      <c r="H932" s="252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250"/>
      <c r="B933" s="251"/>
      <c r="C933" s="251"/>
      <c r="D933" s="251"/>
      <c r="E933" s="252"/>
      <c r="F933" s="253"/>
      <c r="G933" s="253"/>
      <c r="H933" s="252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250"/>
      <c r="B934" s="251"/>
      <c r="C934" s="251"/>
      <c r="D934" s="251"/>
      <c r="E934" s="252"/>
      <c r="F934" s="253"/>
      <c r="G934" s="253"/>
      <c r="H934" s="252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250"/>
      <c r="B935" s="251"/>
      <c r="C935" s="251"/>
      <c r="D935" s="251"/>
      <c r="E935" s="252"/>
      <c r="F935" s="253"/>
      <c r="G935" s="253"/>
      <c r="H935" s="252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250"/>
      <c r="B936" s="251"/>
      <c r="C936" s="251"/>
      <c r="D936" s="251"/>
      <c r="E936" s="252"/>
      <c r="F936" s="253"/>
      <c r="G936" s="253"/>
      <c r="H936" s="252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250"/>
      <c r="B937" s="251"/>
      <c r="C937" s="251"/>
      <c r="D937" s="251"/>
      <c r="E937" s="252"/>
      <c r="F937" s="253"/>
      <c r="G937" s="253"/>
      <c r="H937" s="252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250"/>
      <c r="B938" s="251"/>
      <c r="C938" s="251"/>
      <c r="D938" s="251"/>
      <c r="E938" s="252"/>
      <c r="F938" s="253"/>
      <c r="G938" s="253"/>
      <c r="H938" s="252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250"/>
      <c r="B939" s="251"/>
      <c r="C939" s="251"/>
      <c r="D939" s="251"/>
      <c r="E939" s="252"/>
      <c r="F939" s="253"/>
      <c r="G939" s="253"/>
      <c r="H939" s="252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250"/>
      <c r="B940" s="251"/>
      <c r="C940" s="251"/>
      <c r="D940" s="251"/>
      <c r="E940" s="252"/>
      <c r="F940" s="253"/>
      <c r="G940" s="253"/>
      <c r="H940" s="252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250"/>
      <c r="B941" s="251"/>
      <c r="C941" s="251"/>
      <c r="D941" s="251"/>
      <c r="E941" s="252"/>
      <c r="F941" s="253"/>
      <c r="G941" s="253"/>
      <c r="H941" s="252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250"/>
      <c r="B942" s="251"/>
      <c r="C942" s="251"/>
      <c r="D942" s="251"/>
      <c r="E942" s="252"/>
      <c r="F942" s="253"/>
      <c r="G942" s="253"/>
      <c r="H942" s="252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250"/>
      <c r="B943" s="251"/>
      <c r="C943" s="251"/>
      <c r="D943" s="251"/>
      <c r="E943" s="252"/>
      <c r="F943" s="253"/>
      <c r="G943" s="253"/>
      <c r="H943" s="252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250"/>
      <c r="B944" s="251"/>
      <c r="C944" s="251"/>
      <c r="D944" s="251"/>
      <c r="E944" s="252"/>
      <c r="F944" s="253"/>
      <c r="G944" s="253"/>
      <c r="H944" s="252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250"/>
      <c r="B945" s="251"/>
      <c r="C945" s="251"/>
      <c r="D945" s="251"/>
      <c r="E945" s="252"/>
      <c r="F945" s="253"/>
      <c r="G945" s="253"/>
      <c r="H945" s="252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250"/>
      <c r="B946" s="251"/>
      <c r="C946" s="251"/>
      <c r="D946" s="251"/>
      <c r="E946" s="252"/>
      <c r="F946" s="253"/>
      <c r="G946" s="253"/>
      <c r="H946" s="252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250"/>
      <c r="B947" s="251"/>
      <c r="C947" s="251"/>
      <c r="D947" s="251"/>
      <c r="E947" s="252"/>
      <c r="F947" s="253"/>
      <c r="G947" s="253"/>
      <c r="H947" s="252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250"/>
      <c r="B948" s="251"/>
      <c r="C948" s="251"/>
      <c r="D948" s="251"/>
      <c r="E948" s="252"/>
      <c r="F948" s="253"/>
      <c r="G948" s="253"/>
      <c r="H948" s="252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250"/>
      <c r="B949" s="251"/>
      <c r="C949" s="251"/>
      <c r="D949" s="251"/>
      <c r="E949" s="252"/>
      <c r="F949" s="253"/>
      <c r="G949" s="253"/>
      <c r="H949" s="252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250"/>
      <c r="B950" s="251"/>
      <c r="C950" s="251"/>
      <c r="D950" s="251"/>
      <c r="E950" s="252"/>
      <c r="F950" s="253"/>
      <c r="G950" s="253"/>
      <c r="H950" s="252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250"/>
      <c r="B951" s="251"/>
      <c r="C951" s="251"/>
      <c r="D951" s="251"/>
      <c r="E951" s="252"/>
      <c r="F951" s="253"/>
      <c r="G951" s="253"/>
      <c r="H951" s="252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250"/>
      <c r="B952" s="251"/>
      <c r="C952" s="251"/>
      <c r="D952" s="251"/>
      <c r="E952" s="252"/>
      <c r="F952" s="253"/>
      <c r="G952" s="253"/>
      <c r="H952" s="252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250"/>
      <c r="B953" s="251"/>
      <c r="C953" s="251"/>
      <c r="D953" s="251"/>
      <c r="E953" s="252"/>
      <c r="F953" s="253"/>
      <c r="G953" s="253"/>
      <c r="H953" s="252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250"/>
      <c r="B954" s="251"/>
      <c r="C954" s="251"/>
      <c r="D954" s="251"/>
      <c r="E954" s="252"/>
      <c r="F954" s="253"/>
      <c r="G954" s="253"/>
      <c r="H954" s="252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250"/>
      <c r="B955" s="251"/>
      <c r="C955" s="251"/>
      <c r="D955" s="251"/>
      <c r="E955" s="252"/>
      <c r="F955" s="253"/>
      <c r="G955" s="253"/>
      <c r="H955" s="252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250"/>
      <c r="B956" s="251"/>
      <c r="C956" s="251"/>
      <c r="D956" s="251"/>
      <c r="E956" s="252"/>
      <c r="F956" s="253"/>
      <c r="G956" s="253"/>
      <c r="H956" s="252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250"/>
      <c r="B957" s="251"/>
      <c r="C957" s="251"/>
      <c r="D957" s="251"/>
      <c r="E957" s="252"/>
      <c r="F957" s="253"/>
      <c r="G957" s="253"/>
      <c r="H957" s="252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250"/>
      <c r="B958" s="251"/>
      <c r="C958" s="251"/>
      <c r="D958" s="251"/>
      <c r="E958" s="252"/>
      <c r="F958" s="253"/>
      <c r="G958" s="253"/>
      <c r="H958" s="252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250"/>
      <c r="B959" s="251"/>
      <c r="C959" s="251"/>
      <c r="D959" s="251"/>
      <c r="E959" s="252"/>
      <c r="F959" s="253"/>
      <c r="G959" s="253"/>
      <c r="H959" s="252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250"/>
      <c r="B960" s="251"/>
      <c r="C960" s="251"/>
      <c r="D960" s="251"/>
      <c r="E960" s="252"/>
      <c r="F960" s="253"/>
      <c r="G960" s="253"/>
      <c r="H960" s="252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250"/>
      <c r="B961" s="251"/>
      <c r="C961" s="251"/>
      <c r="D961" s="251"/>
      <c r="E961" s="252"/>
      <c r="F961" s="253"/>
      <c r="G961" s="253"/>
      <c r="H961" s="252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250"/>
      <c r="B962" s="251"/>
      <c r="C962" s="251"/>
      <c r="D962" s="251"/>
      <c r="E962" s="252"/>
      <c r="F962" s="253"/>
      <c r="G962" s="253"/>
      <c r="H962" s="252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250"/>
      <c r="B963" s="251"/>
      <c r="C963" s="251"/>
      <c r="D963" s="251"/>
      <c r="E963" s="252"/>
      <c r="F963" s="253"/>
      <c r="G963" s="253"/>
      <c r="H963" s="252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250"/>
      <c r="B964" s="251"/>
      <c r="C964" s="251"/>
      <c r="D964" s="251"/>
      <c r="E964" s="252"/>
      <c r="F964" s="253"/>
      <c r="G964" s="253"/>
      <c r="H964" s="252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250"/>
      <c r="B965" s="251"/>
      <c r="C965" s="251"/>
      <c r="D965" s="251"/>
      <c r="E965" s="252"/>
      <c r="F965" s="253"/>
      <c r="G965" s="253"/>
      <c r="H965" s="252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250"/>
      <c r="B966" s="251"/>
      <c r="C966" s="251"/>
      <c r="D966" s="251"/>
      <c r="E966" s="252"/>
      <c r="F966" s="253"/>
      <c r="G966" s="253"/>
      <c r="H966" s="252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250"/>
      <c r="B967" s="251"/>
      <c r="C967" s="251"/>
      <c r="D967" s="251"/>
      <c r="E967" s="252"/>
      <c r="F967" s="253"/>
      <c r="G967" s="253"/>
      <c r="H967" s="252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250"/>
      <c r="B968" s="251"/>
      <c r="C968" s="251"/>
      <c r="D968" s="251"/>
      <c r="E968" s="252"/>
      <c r="F968" s="253"/>
      <c r="G968" s="253"/>
      <c r="H968" s="252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250"/>
      <c r="B969" s="251"/>
      <c r="C969" s="251"/>
      <c r="D969" s="251"/>
      <c r="E969" s="252"/>
      <c r="F969" s="253"/>
      <c r="G969" s="253"/>
      <c r="H969" s="252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250"/>
      <c r="B970" s="251"/>
      <c r="C970" s="251"/>
      <c r="D970" s="251"/>
      <c r="E970" s="252"/>
      <c r="F970" s="253"/>
      <c r="G970" s="253"/>
      <c r="H970" s="252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250"/>
      <c r="B971" s="251"/>
      <c r="C971" s="251"/>
      <c r="D971" s="251"/>
      <c r="E971" s="252"/>
      <c r="F971" s="253"/>
      <c r="G971" s="253"/>
      <c r="H971" s="252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250"/>
      <c r="B972" s="251"/>
      <c r="C972" s="251"/>
      <c r="D972" s="251"/>
      <c r="E972" s="252"/>
      <c r="F972" s="253"/>
      <c r="G972" s="253"/>
      <c r="H972" s="252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250"/>
      <c r="B973" s="251"/>
      <c r="C973" s="251"/>
      <c r="D973" s="251"/>
      <c r="E973" s="252"/>
      <c r="F973" s="253"/>
      <c r="G973" s="253"/>
      <c r="H973" s="252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250"/>
      <c r="B974" s="251"/>
      <c r="C974" s="251"/>
      <c r="D974" s="251"/>
      <c r="E974" s="252"/>
      <c r="F974" s="253"/>
      <c r="G974" s="253"/>
      <c r="H974" s="252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250"/>
      <c r="B975" s="251"/>
      <c r="C975" s="251"/>
      <c r="D975" s="251"/>
      <c r="E975" s="252"/>
      <c r="F975" s="253"/>
      <c r="G975" s="253"/>
      <c r="H975" s="252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250"/>
      <c r="B976" s="251"/>
      <c r="C976" s="251"/>
      <c r="D976" s="251"/>
      <c r="E976" s="252"/>
      <c r="F976" s="253"/>
      <c r="G976" s="253"/>
      <c r="H976" s="252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250"/>
      <c r="B977" s="251"/>
      <c r="C977" s="251"/>
      <c r="D977" s="251"/>
      <c r="E977" s="252"/>
      <c r="F977" s="253"/>
      <c r="G977" s="253"/>
      <c r="H977" s="252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250"/>
      <c r="B978" s="251"/>
      <c r="C978" s="251"/>
      <c r="D978" s="251"/>
      <c r="E978" s="252"/>
      <c r="F978" s="253"/>
      <c r="G978" s="253"/>
      <c r="H978" s="252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250"/>
      <c r="B979" s="251"/>
      <c r="C979" s="251"/>
      <c r="D979" s="251"/>
      <c r="E979" s="252"/>
      <c r="F979" s="253"/>
      <c r="G979" s="253"/>
      <c r="H979" s="252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250"/>
      <c r="B980" s="251"/>
      <c r="C980" s="251"/>
      <c r="D980" s="251"/>
      <c r="E980" s="252"/>
      <c r="F980" s="253"/>
      <c r="G980" s="253"/>
      <c r="H980" s="252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250"/>
      <c r="B981" s="251"/>
      <c r="C981" s="251"/>
      <c r="D981" s="251"/>
      <c r="E981" s="252"/>
      <c r="F981" s="253"/>
      <c r="G981" s="253"/>
      <c r="H981" s="25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250"/>
      <c r="B982" s="251"/>
      <c r="C982" s="251"/>
      <c r="D982" s="251"/>
      <c r="E982" s="252"/>
      <c r="F982" s="253"/>
      <c r="G982" s="253"/>
      <c r="H982" s="252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250"/>
      <c r="B983" s="251"/>
      <c r="C983" s="251"/>
      <c r="D983" s="251"/>
      <c r="E983" s="252"/>
      <c r="F983" s="253"/>
      <c r="G983" s="253"/>
      <c r="H983" s="252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250"/>
      <c r="B984" s="251"/>
      <c r="C984" s="251"/>
      <c r="D984" s="251"/>
      <c r="E984" s="252"/>
      <c r="F984" s="253"/>
      <c r="G984" s="253"/>
      <c r="H984" s="252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250"/>
      <c r="B985" s="251"/>
      <c r="C985" s="251"/>
      <c r="D985" s="251"/>
      <c r="E985" s="252"/>
      <c r="F985" s="253"/>
      <c r="G985" s="253"/>
      <c r="H985" s="252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250"/>
      <c r="B986" s="251"/>
      <c r="C986" s="251"/>
      <c r="D986" s="251"/>
      <c r="E986" s="252"/>
      <c r="F986" s="253"/>
      <c r="G986" s="253"/>
      <c r="H986" s="252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250"/>
      <c r="B987" s="251"/>
      <c r="C987" s="251"/>
      <c r="D987" s="251"/>
      <c r="E987" s="252"/>
      <c r="F987" s="253"/>
      <c r="G987" s="253"/>
      <c r="H987" s="252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250"/>
      <c r="B988" s="251"/>
      <c r="C988" s="251"/>
      <c r="D988" s="251"/>
      <c r="E988" s="252"/>
      <c r="F988" s="253"/>
      <c r="G988" s="253"/>
      <c r="H988" s="252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250"/>
      <c r="B989" s="251"/>
      <c r="C989" s="251"/>
      <c r="D989" s="251"/>
      <c r="E989" s="252"/>
      <c r="F989" s="253"/>
      <c r="G989" s="253"/>
      <c r="H989" s="252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250"/>
      <c r="B990" s="251"/>
      <c r="C990" s="251"/>
      <c r="D990" s="251"/>
      <c r="E990" s="252"/>
      <c r="F990" s="253"/>
      <c r="G990" s="253"/>
      <c r="H990" s="252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250"/>
      <c r="B991" s="251"/>
      <c r="C991" s="251"/>
      <c r="D991" s="251"/>
      <c r="E991" s="252"/>
      <c r="F991" s="253"/>
      <c r="G991" s="253"/>
      <c r="H991" s="252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250"/>
      <c r="B992" s="251"/>
      <c r="C992" s="251"/>
      <c r="D992" s="251"/>
      <c r="E992" s="252"/>
      <c r="F992" s="253"/>
      <c r="G992" s="253"/>
      <c r="H992" s="252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250"/>
      <c r="B993" s="251"/>
      <c r="C993" s="251"/>
      <c r="D993" s="251"/>
      <c r="E993" s="252"/>
      <c r="F993" s="253"/>
      <c r="G993" s="253"/>
      <c r="H993" s="252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250"/>
      <c r="B994" s="251"/>
      <c r="C994" s="251"/>
      <c r="D994" s="251"/>
      <c r="E994" s="252"/>
      <c r="F994" s="253"/>
      <c r="G994" s="253"/>
      <c r="H994" s="252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250"/>
      <c r="B995" s="251"/>
      <c r="C995" s="251"/>
      <c r="D995" s="251"/>
      <c r="E995" s="252"/>
      <c r="F995" s="253"/>
      <c r="G995" s="253"/>
      <c r="H995" s="252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250"/>
      <c r="B996" s="251"/>
      <c r="C996" s="251"/>
      <c r="D996" s="251"/>
      <c r="E996" s="252"/>
      <c r="F996" s="253"/>
      <c r="G996" s="253"/>
      <c r="H996" s="252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250"/>
      <c r="B997" s="251"/>
      <c r="C997" s="251"/>
      <c r="D997" s="251"/>
      <c r="E997" s="252"/>
      <c r="F997" s="253"/>
      <c r="G997" s="253"/>
      <c r="H997" s="252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250"/>
      <c r="B998" s="251"/>
      <c r="C998" s="251"/>
      <c r="D998" s="251"/>
      <c r="E998" s="252"/>
      <c r="F998" s="253"/>
      <c r="G998" s="253"/>
      <c r="H998" s="252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250"/>
      <c r="B999" s="251"/>
      <c r="C999" s="251"/>
      <c r="D999" s="251"/>
      <c r="E999" s="252"/>
      <c r="F999" s="253"/>
      <c r="G999" s="253"/>
      <c r="H999" s="252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" customHeight="1">
      <c r="A1000" s="250"/>
      <c r="B1000" s="251"/>
      <c r="C1000" s="251"/>
      <c r="D1000" s="251"/>
      <c r="E1000" s="252"/>
      <c r="F1000" s="253"/>
      <c r="G1000" s="253"/>
      <c r="H1000" s="252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" customHeight="1">
      <c r="A1001" s="250"/>
      <c r="B1001" s="251"/>
      <c r="C1001" s="251"/>
      <c r="D1001" s="251"/>
      <c r="E1001" s="252"/>
      <c r="F1001" s="253"/>
      <c r="G1001" s="253"/>
      <c r="H1001" s="252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" customHeight="1">
      <c r="A1002" s="250"/>
      <c r="B1002" s="251"/>
      <c r="C1002" s="251"/>
      <c r="D1002" s="251"/>
      <c r="E1002" s="252"/>
      <c r="F1002" s="253"/>
      <c r="G1002" s="253"/>
      <c r="H1002" s="252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" customHeight="1">
      <c r="A1003" s="250"/>
      <c r="B1003" s="251"/>
      <c r="C1003" s="251"/>
      <c r="D1003" s="251"/>
      <c r="E1003" s="252"/>
      <c r="F1003" s="253"/>
      <c r="G1003" s="253"/>
      <c r="H1003" s="252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" customHeight="1">
      <c r="A1004" s="250"/>
      <c r="B1004" s="251"/>
      <c r="C1004" s="251"/>
      <c r="D1004" s="251"/>
      <c r="E1004" s="252"/>
      <c r="F1004" s="253"/>
      <c r="G1004" s="253"/>
      <c r="H1004" s="252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" customHeight="1">
      <c r="A1005" s="250"/>
      <c r="B1005" s="251"/>
      <c r="C1005" s="251"/>
      <c r="D1005" s="251"/>
      <c r="E1005" s="252"/>
      <c r="F1005" s="253"/>
      <c r="G1005" s="253"/>
      <c r="H1005" s="252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" customHeight="1">
      <c r="A1006" s="250"/>
      <c r="B1006" s="251"/>
      <c r="C1006" s="251"/>
      <c r="D1006" s="251"/>
      <c r="E1006" s="252"/>
      <c r="F1006" s="253"/>
      <c r="G1006" s="253"/>
      <c r="H1006" s="252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" customHeight="1">
      <c r="A1007" s="250"/>
      <c r="B1007" s="251"/>
      <c r="C1007" s="251"/>
      <c r="D1007" s="251"/>
      <c r="E1007" s="252"/>
      <c r="F1007" s="253"/>
      <c r="G1007" s="253"/>
      <c r="H1007" s="252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</sheetData>
  <mergeCells count="2">
    <mergeCell ref="A1:H1"/>
    <mergeCell ref="A8:C8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1"/>
  <sheetViews>
    <sheetView showGridLines="0" topLeftCell="A13" zoomScale="150" zoomScaleNormal="150" workbookViewId="0">
      <selection activeCell="J15" sqref="J15"/>
    </sheetView>
  </sheetViews>
  <sheetFormatPr baseColWidth="10" defaultColWidth="16.75" defaultRowHeight="15" customHeight="1"/>
  <cols>
    <col min="1" max="1" width="4.75" customWidth="1"/>
    <col min="2" max="2" width="19" customWidth="1"/>
    <col min="3" max="3" width="58" customWidth="1"/>
    <col min="4" max="4" width="4.25" customWidth="1"/>
    <col min="5" max="6" width="13.25" customWidth="1"/>
    <col min="7" max="7" width="20.25" customWidth="1"/>
    <col min="8" max="8" width="16" customWidth="1"/>
    <col min="9" max="26" width="9.25" customWidth="1"/>
  </cols>
  <sheetData>
    <row r="1" spans="1:26" ht="27.75" customHeight="1">
      <c r="A1" s="392" t="s">
        <v>136</v>
      </c>
      <c r="B1" s="375"/>
      <c r="C1" s="375"/>
      <c r="D1" s="375"/>
      <c r="E1" s="375"/>
      <c r="F1" s="375"/>
      <c r="G1" s="375"/>
      <c r="H1" s="37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29" t="s">
        <v>137</v>
      </c>
      <c r="B2" s="134"/>
      <c r="C2" s="134"/>
      <c r="D2" s="134"/>
      <c r="E2" s="134"/>
      <c r="F2" s="134"/>
      <c r="G2" s="134"/>
      <c r="H2" s="1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53" t="s">
        <v>1016</v>
      </c>
      <c r="B3" s="134"/>
      <c r="C3" s="134"/>
      <c r="D3" s="134"/>
      <c r="E3" s="134"/>
      <c r="F3" s="134"/>
      <c r="G3" s="134"/>
      <c r="H3" s="1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157"/>
      <c r="B4" s="153"/>
      <c r="C4" s="157"/>
      <c r="D4" s="130"/>
      <c r="E4" s="130"/>
      <c r="F4" s="130"/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58"/>
      <c r="B5" s="159"/>
      <c r="C5" s="159"/>
      <c r="D5" s="159"/>
      <c r="E5" s="160"/>
      <c r="F5" s="161"/>
      <c r="G5" s="161"/>
      <c r="H5" s="16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133" t="s">
        <v>139</v>
      </c>
      <c r="B6" s="134"/>
      <c r="C6" s="134"/>
      <c r="D6" s="134"/>
      <c r="E6" s="134"/>
      <c r="F6" s="134"/>
      <c r="G6" s="134"/>
      <c r="H6" s="13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140</v>
      </c>
      <c r="B7" s="134"/>
      <c r="C7" s="134"/>
      <c r="D7" s="134"/>
      <c r="E7" s="133" t="s">
        <v>141</v>
      </c>
      <c r="F7" s="134"/>
      <c r="G7" s="134"/>
      <c r="H7" s="13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62"/>
      <c r="E8" s="134" t="s">
        <v>143</v>
      </c>
      <c r="F8" s="163"/>
      <c r="G8" s="163"/>
      <c r="H8" s="16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158"/>
      <c r="F9" s="158"/>
      <c r="G9" s="158"/>
      <c r="H9" s="15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165" t="s">
        <v>148</v>
      </c>
      <c r="F10" s="165" t="s">
        <v>149</v>
      </c>
      <c r="G10" s="165" t="s">
        <v>150</v>
      </c>
      <c r="H10" s="165" t="s">
        <v>151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165" t="s">
        <v>35</v>
      </c>
      <c r="B11" s="165" t="s">
        <v>42</v>
      </c>
      <c r="C11" s="165" t="s">
        <v>48</v>
      </c>
      <c r="D11" s="165" t="s">
        <v>54</v>
      </c>
      <c r="E11" s="165" t="s">
        <v>58</v>
      </c>
      <c r="F11" s="165" t="s">
        <v>62</v>
      </c>
      <c r="G11" s="165" t="s">
        <v>65</v>
      </c>
      <c r="H11" s="165" t="s">
        <v>38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" customHeight="1">
      <c r="A12" s="158"/>
      <c r="B12" s="158"/>
      <c r="C12" s="158"/>
      <c r="D12" s="158"/>
      <c r="E12" s="158"/>
      <c r="F12" s="158"/>
      <c r="G12" s="158"/>
      <c r="H12" s="15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30.75" customHeight="1">
      <c r="A13" s="166"/>
      <c r="B13" s="167" t="s">
        <v>36</v>
      </c>
      <c r="C13" s="167" t="s">
        <v>152</v>
      </c>
      <c r="D13" s="167"/>
      <c r="E13" s="168"/>
      <c r="F13" s="169"/>
      <c r="G13" s="169">
        <f>G14+G20</f>
        <v>0</v>
      </c>
      <c r="H13" s="168">
        <v>893.86697032999996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8.5" customHeight="1">
      <c r="A14" s="172"/>
      <c r="B14" s="173" t="s">
        <v>35</v>
      </c>
      <c r="C14" s="173" t="s">
        <v>153</v>
      </c>
      <c r="D14" s="173"/>
      <c r="E14" s="174"/>
      <c r="F14" s="175"/>
      <c r="G14" s="175">
        <f>SUM(G15:G19)</f>
        <v>0</v>
      </c>
      <c r="H14" s="174">
        <v>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4" customHeight="1">
      <c r="A15" s="176">
        <v>1</v>
      </c>
      <c r="B15" s="177" t="s">
        <v>1017</v>
      </c>
      <c r="C15" s="177" t="s">
        <v>1018</v>
      </c>
      <c r="D15" s="177" t="s">
        <v>156</v>
      </c>
      <c r="E15" s="209">
        <v>157.94999999999999</v>
      </c>
      <c r="F15" s="179"/>
      <c r="G15" s="179">
        <f t="shared" ref="G15:G19" si="0">E15*F15</f>
        <v>0</v>
      </c>
      <c r="H15" s="178">
        <v>0</v>
      </c>
      <c r="I15" s="4"/>
      <c r="J15" s="200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4" customHeight="1">
      <c r="A16" s="176">
        <v>2</v>
      </c>
      <c r="B16" s="177" t="s">
        <v>990</v>
      </c>
      <c r="C16" s="177" t="s">
        <v>991</v>
      </c>
      <c r="D16" s="177" t="s">
        <v>156</v>
      </c>
      <c r="E16" s="178">
        <v>421.55099999999999</v>
      </c>
      <c r="F16" s="225"/>
      <c r="G16" s="179">
        <f t="shared" si="0"/>
        <v>0</v>
      </c>
      <c r="H16" s="178">
        <v>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4" customHeight="1">
      <c r="A17" s="176">
        <v>3</v>
      </c>
      <c r="B17" s="177" t="s">
        <v>992</v>
      </c>
      <c r="C17" s="177" t="s">
        <v>993</v>
      </c>
      <c r="D17" s="177" t="s">
        <v>156</v>
      </c>
      <c r="E17" s="178">
        <v>421.55099999999999</v>
      </c>
      <c r="F17" s="179"/>
      <c r="G17" s="179">
        <f t="shared" si="0"/>
        <v>0</v>
      </c>
      <c r="H17" s="178">
        <v>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194">
        <v>4</v>
      </c>
      <c r="B18" s="177"/>
      <c r="C18" s="205" t="s">
        <v>937</v>
      </c>
      <c r="D18" s="177" t="s">
        <v>156</v>
      </c>
      <c r="E18" s="209">
        <f>E17</f>
        <v>421.55099999999999</v>
      </c>
      <c r="F18" s="225"/>
      <c r="G18" s="179">
        <f t="shared" si="0"/>
        <v>0</v>
      </c>
      <c r="H18" s="178">
        <v>0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194">
        <v>5</v>
      </c>
      <c r="B19" s="177"/>
      <c r="C19" s="205" t="s">
        <v>938</v>
      </c>
      <c r="D19" s="205" t="s">
        <v>179</v>
      </c>
      <c r="E19" s="178">
        <f>E18*1.4</f>
        <v>590.17139999999995</v>
      </c>
      <c r="F19" s="225"/>
      <c r="G19" s="179">
        <f t="shared" si="0"/>
        <v>0</v>
      </c>
      <c r="H19" s="178">
        <v>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8.5" customHeight="1">
      <c r="A20" s="172"/>
      <c r="B20" s="173" t="s">
        <v>58</v>
      </c>
      <c r="C20" s="173" t="s">
        <v>1019</v>
      </c>
      <c r="D20" s="173"/>
      <c r="E20" s="174"/>
      <c r="F20" s="175"/>
      <c r="G20" s="175">
        <f>SUM(G21:G28)</f>
        <v>0</v>
      </c>
      <c r="H20" s="174">
        <v>893.86697032999996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194">
        <v>6</v>
      </c>
      <c r="B21" s="177" t="s">
        <v>995</v>
      </c>
      <c r="C21" s="177" t="s">
        <v>996</v>
      </c>
      <c r="D21" s="177" t="s">
        <v>174</v>
      </c>
      <c r="E21" s="178">
        <v>1053.877</v>
      </c>
      <c r="F21" s="179"/>
      <c r="G21" s="179">
        <f t="shared" ref="G21:G28" si="1">E21*F21</f>
        <v>0</v>
      </c>
      <c r="H21" s="178"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4" customHeight="1">
      <c r="A22" s="194">
        <v>7</v>
      </c>
      <c r="B22" s="177" t="s">
        <v>1001</v>
      </c>
      <c r="C22" s="177" t="s">
        <v>1002</v>
      </c>
      <c r="D22" s="177" t="s">
        <v>174</v>
      </c>
      <c r="E22" s="178">
        <v>1053.877</v>
      </c>
      <c r="F22" s="179"/>
      <c r="G22" s="179">
        <f t="shared" si="1"/>
        <v>0</v>
      </c>
      <c r="H22" s="178">
        <v>170.64376383999999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24" customHeight="1">
      <c r="A23" s="194">
        <v>8</v>
      </c>
      <c r="B23" s="177" t="s">
        <v>997</v>
      </c>
      <c r="C23" s="177" t="s">
        <v>998</v>
      </c>
      <c r="D23" s="177" t="s">
        <v>156</v>
      </c>
      <c r="E23" s="178">
        <v>210.95099999999999</v>
      </c>
      <c r="F23" s="179"/>
      <c r="G23" s="179">
        <f t="shared" si="1"/>
        <v>0</v>
      </c>
      <c r="H23" s="178">
        <v>407.39911875000001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24" customHeight="1">
      <c r="A24" s="194">
        <v>9</v>
      </c>
      <c r="B24" s="177" t="s">
        <v>999</v>
      </c>
      <c r="C24" s="177" t="s">
        <v>1000</v>
      </c>
      <c r="D24" s="177" t="s">
        <v>174</v>
      </c>
      <c r="E24" s="178">
        <v>208.89099999999999</v>
      </c>
      <c r="F24" s="179"/>
      <c r="G24" s="179">
        <f t="shared" si="1"/>
        <v>0</v>
      </c>
      <c r="H24" s="178">
        <v>75.021113740000004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231">
        <v>10</v>
      </c>
      <c r="B25" s="185" t="s">
        <v>1020</v>
      </c>
      <c r="C25" s="185" t="s">
        <v>1021</v>
      </c>
      <c r="D25" s="185" t="s">
        <v>174</v>
      </c>
      <c r="E25" s="186">
        <v>844.98599999999999</v>
      </c>
      <c r="F25" s="187"/>
      <c r="G25" s="187">
        <f t="shared" si="1"/>
        <v>0</v>
      </c>
      <c r="H25" s="186">
        <v>109.84818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231">
        <v>11</v>
      </c>
      <c r="B26" s="185" t="s">
        <v>1022</v>
      </c>
      <c r="C26" s="185" t="s">
        <v>1004</v>
      </c>
      <c r="D26" s="185" t="s">
        <v>174</v>
      </c>
      <c r="E26" s="186">
        <v>208.89099999999999</v>
      </c>
      <c r="F26" s="187"/>
      <c r="G26" s="187">
        <f t="shared" si="1"/>
        <v>0</v>
      </c>
      <c r="H26" s="186">
        <v>38.435943999999999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4" customHeight="1">
      <c r="A27" s="194">
        <v>12</v>
      </c>
      <c r="B27" s="177" t="s">
        <v>1005</v>
      </c>
      <c r="C27" s="177" t="s">
        <v>1006</v>
      </c>
      <c r="D27" s="177" t="s">
        <v>204</v>
      </c>
      <c r="E27" s="178">
        <v>479</v>
      </c>
      <c r="F27" s="179"/>
      <c r="G27" s="179">
        <f t="shared" si="1"/>
        <v>0</v>
      </c>
      <c r="H27" s="178">
        <v>81.501850000000005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231">
        <v>13</v>
      </c>
      <c r="B28" s="185" t="s">
        <v>1023</v>
      </c>
      <c r="C28" s="185" t="s">
        <v>1024</v>
      </c>
      <c r="D28" s="185" t="s">
        <v>170</v>
      </c>
      <c r="E28" s="186">
        <v>479</v>
      </c>
      <c r="F28" s="187"/>
      <c r="G28" s="187">
        <f t="shared" si="1"/>
        <v>0</v>
      </c>
      <c r="H28" s="186">
        <v>11.016999999999999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30.75" customHeight="1">
      <c r="A29" s="246"/>
      <c r="B29" s="247"/>
      <c r="C29" s="247" t="s">
        <v>674</v>
      </c>
      <c r="D29" s="247"/>
      <c r="E29" s="248"/>
      <c r="F29" s="249"/>
      <c r="G29" s="249">
        <f>G13</f>
        <v>0</v>
      </c>
      <c r="H29" s="248">
        <v>893.86697032999996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" customHeight="1">
      <c r="A30" s="250"/>
      <c r="B30" s="251"/>
      <c r="C30" s="251"/>
      <c r="D30" s="251"/>
      <c r="E30" s="252"/>
      <c r="F30" s="253"/>
      <c r="G30" s="253"/>
      <c r="H30" s="252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" customHeight="1">
      <c r="A31" s="250"/>
      <c r="B31" s="251"/>
      <c r="C31" s="251"/>
      <c r="D31" s="251"/>
      <c r="E31" s="252"/>
      <c r="F31" s="253"/>
      <c r="G31" s="253"/>
      <c r="H31" s="252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" customHeight="1">
      <c r="A32" s="250"/>
      <c r="B32" s="251"/>
      <c r="C32" s="251"/>
      <c r="D32" s="251"/>
      <c r="E32" s="252"/>
      <c r="F32" s="253"/>
      <c r="G32" s="253"/>
      <c r="H32" s="252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" customHeight="1">
      <c r="A33" s="250"/>
      <c r="B33" s="251"/>
      <c r="C33" s="251"/>
      <c r="D33" s="251"/>
      <c r="E33" s="252"/>
      <c r="F33" s="253"/>
      <c r="G33" s="253"/>
      <c r="H33" s="252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" customHeight="1">
      <c r="A34" s="250"/>
      <c r="B34" s="251"/>
      <c r="C34" s="251"/>
      <c r="D34" s="251"/>
      <c r="E34" s="252"/>
      <c r="F34" s="253"/>
      <c r="G34" s="253"/>
      <c r="H34" s="252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" customHeight="1">
      <c r="A35" s="250"/>
      <c r="B35" s="251"/>
      <c r="C35" s="251"/>
      <c r="D35" s="251"/>
      <c r="E35" s="252"/>
      <c r="F35" s="253"/>
      <c r="G35" s="253"/>
      <c r="H35" s="252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" customHeight="1">
      <c r="A36" s="250"/>
      <c r="B36" s="251"/>
      <c r="C36" s="251"/>
      <c r="D36" s="251"/>
      <c r="E36" s="252"/>
      <c r="F36" s="253"/>
      <c r="G36" s="253"/>
      <c r="H36" s="25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" customHeight="1">
      <c r="A37" s="250"/>
      <c r="B37" s="251"/>
      <c r="C37" s="251"/>
      <c r="D37" s="251"/>
      <c r="E37" s="252"/>
      <c r="F37" s="253"/>
      <c r="G37" s="253"/>
      <c r="H37" s="252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" customHeight="1">
      <c r="A38" s="250"/>
      <c r="B38" s="251"/>
      <c r="C38" s="251"/>
      <c r="D38" s="251"/>
      <c r="E38" s="252"/>
      <c r="F38" s="253"/>
      <c r="G38" s="253"/>
      <c r="H38" s="252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" customHeight="1">
      <c r="A39" s="250"/>
      <c r="B39" s="251"/>
      <c r="C39" s="251"/>
      <c r="D39" s="251"/>
      <c r="E39" s="252"/>
      <c r="F39" s="253"/>
      <c r="G39" s="253"/>
      <c r="H39" s="252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" customHeight="1">
      <c r="A40" s="250"/>
      <c r="B40" s="251"/>
      <c r="C40" s="251"/>
      <c r="D40" s="251"/>
      <c r="E40" s="252"/>
      <c r="F40" s="253"/>
      <c r="G40" s="253"/>
      <c r="H40" s="252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" customHeight="1">
      <c r="A41" s="250"/>
      <c r="B41" s="251"/>
      <c r="C41" s="251"/>
      <c r="D41" s="251"/>
      <c r="E41" s="252"/>
      <c r="F41" s="253"/>
      <c r="G41" s="253"/>
      <c r="H41" s="252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" customHeight="1">
      <c r="A42" s="250"/>
      <c r="B42" s="251"/>
      <c r="C42" s="251"/>
      <c r="D42" s="251"/>
      <c r="E42" s="252"/>
      <c r="F42" s="253"/>
      <c r="G42" s="253"/>
      <c r="H42" s="252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" customHeight="1">
      <c r="A43" s="250"/>
      <c r="B43" s="251"/>
      <c r="C43" s="251"/>
      <c r="D43" s="251"/>
      <c r="E43" s="252"/>
      <c r="F43" s="253"/>
      <c r="G43" s="253"/>
      <c r="H43" s="252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" customHeight="1">
      <c r="A44" s="250"/>
      <c r="B44" s="251"/>
      <c r="C44" s="251"/>
      <c r="D44" s="251"/>
      <c r="E44" s="252"/>
      <c r="F44" s="253"/>
      <c r="G44" s="253"/>
      <c r="H44" s="252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" customHeight="1">
      <c r="A45" s="250"/>
      <c r="B45" s="251"/>
      <c r="C45" s="251"/>
      <c r="D45" s="251"/>
      <c r="E45" s="252"/>
      <c r="F45" s="253"/>
      <c r="G45" s="253"/>
      <c r="H45" s="252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" customHeight="1">
      <c r="A46" s="250"/>
      <c r="B46" s="251"/>
      <c r="C46" s="251"/>
      <c r="D46" s="251"/>
      <c r="E46" s="252"/>
      <c r="F46" s="253"/>
      <c r="G46" s="253"/>
      <c r="H46" s="252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" customHeight="1">
      <c r="A47" s="250"/>
      <c r="B47" s="251"/>
      <c r="C47" s="251"/>
      <c r="D47" s="251"/>
      <c r="E47" s="252"/>
      <c r="F47" s="253"/>
      <c r="G47" s="253"/>
      <c r="H47" s="252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" customHeight="1">
      <c r="A48" s="250"/>
      <c r="B48" s="251"/>
      <c r="C48" s="251"/>
      <c r="D48" s="251"/>
      <c r="E48" s="252"/>
      <c r="F48" s="253"/>
      <c r="G48" s="253"/>
      <c r="H48" s="252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" customHeight="1">
      <c r="A49" s="250"/>
      <c r="B49" s="251"/>
      <c r="C49" s="251"/>
      <c r="D49" s="251"/>
      <c r="E49" s="252"/>
      <c r="F49" s="253"/>
      <c r="G49" s="253"/>
      <c r="H49" s="252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" customHeight="1">
      <c r="A50" s="250"/>
      <c r="B50" s="251"/>
      <c r="C50" s="251"/>
      <c r="D50" s="251"/>
      <c r="E50" s="252"/>
      <c r="F50" s="253"/>
      <c r="G50" s="253"/>
      <c r="H50" s="252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" customHeight="1">
      <c r="A51" s="250"/>
      <c r="B51" s="251"/>
      <c r="C51" s="251"/>
      <c r="D51" s="251"/>
      <c r="E51" s="252"/>
      <c r="F51" s="253"/>
      <c r="G51" s="253"/>
      <c r="H51" s="252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" customHeight="1">
      <c r="A52" s="250"/>
      <c r="B52" s="251"/>
      <c r="C52" s="251"/>
      <c r="D52" s="251"/>
      <c r="E52" s="252"/>
      <c r="F52" s="253"/>
      <c r="G52" s="253"/>
      <c r="H52" s="252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" customHeight="1">
      <c r="A53" s="250"/>
      <c r="B53" s="251"/>
      <c r="C53" s="251"/>
      <c r="D53" s="251"/>
      <c r="E53" s="252"/>
      <c r="F53" s="253"/>
      <c r="G53" s="253"/>
      <c r="H53" s="252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" customHeight="1">
      <c r="A54" s="250"/>
      <c r="B54" s="251"/>
      <c r="C54" s="251"/>
      <c r="D54" s="251"/>
      <c r="E54" s="252"/>
      <c r="F54" s="253"/>
      <c r="G54" s="253"/>
      <c r="H54" s="252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" customHeight="1">
      <c r="A55" s="250"/>
      <c r="B55" s="251"/>
      <c r="C55" s="251"/>
      <c r="D55" s="251"/>
      <c r="E55" s="252"/>
      <c r="F55" s="253"/>
      <c r="G55" s="253"/>
      <c r="H55" s="252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" customHeight="1">
      <c r="A56" s="250"/>
      <c r="B56" s="251"/>
      <c r="C56" s="251"/>
      <c r="D56" s="251"/>
      <c r="E56" s="252"/>
      <c r="F56" s="253"/>
      <c r="G56" s="253"/>
      <c r="H56" s="252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" customHeight="1">
      <c r="A57" s="250"/>
      <c r="B57" s="251"/>
      <c r="C57" s="251"/>
      <c r="D57" s="251"/>
      <c r="E57" s="252"/>
      <c r="F57" s="253"/>
      <c r="G57" s="253"/>
      <c r="H57" s="252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" customHeight="1">
      <c r="A58" s="250"/>
      <c r="B58" s="251"/>
      <c r="C58" s="251"/>
      <c r="D58" s="251"/>
      <c r="E58" s="252"/>
      <c r="F58" s="253"/>
      <c r="G58" s="253"/>
      <c r="H58" s="252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" customHeight="1">
      <c r="A59" s="250"/>
      <c r="B59" s="251"/>
      <c r="C59" s="251"/>
      <c r="D59" s="251"/>
      <c r="E59" s="252"/>
      <c r="F59" s="253"/>
      <c r="G59" s="253"/>
      <c r="H59" s="252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" customHeight="1">
      <c r="A60" s="250"/>
      <c r="B60" s="251"/>
      <c r="C60" s="251"/>
      <c r="D60" s="251"/>
      <c r="E60" s="252"/>
      <c r="F60" s="253"/>
      <c r="G60" s="253"/>
      <c r="H60" s="25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" customHeight="1">
      <c r="A61" s="250"/>
      <c r="B61" s="251"/>
      <c r="C61" s="251"/>
      <c r="D61" s="251"/>
      <c r="E61" s="252"/>
      <c r="F61" s="253"/>
      <c r="G61" s="253"/>
      <c r="H61" s="252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" customHeight="1">
      <c r="A62" s="250"/>
      <c r="B62" s="251"/>
      <c r="C62" s="251"/>
      <c r="D62" s="251"/>
      <c r="E62" s="252"/>
      <c r="F62" s="253"/>
      <c r="G62" s="253"/>
      <c r="H62" s="25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" customHeight="1">
      <c r="A63" s="250"/>
      <c r="B63" s="251"/>
      <c r="C63" s="251"/>
      <c r="D63" s="251"/>
      <c r="E63" s="252"/>
      <c r="F63" s="253"/>
      <c r="G63" s="253"/>
      <c r="H63" s="252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" customHeight="1">
      <c r="A64" s="250"/>
      <c r="B64" s="251"/>
      <c r="C64" s="251"/>
      <c r="D64" s="251"/>
      <c r="E64" s="252"/>
      <c r="F64" s="253"/>
      <c r="G64" s="253"/>
      <c r="H64" s="252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" customHeight="1">
      <c r="A65" s="250"/>
      <c r="B65" s="251"/>
      <c r="C65" s="251"/>
      <c r="D65" s="251"/>
      <c r="E65" s="252"/>
      <c r="F65" s="253"/>
      <c r="G65" s="253"/>
      <c r="H65" s="25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" customHeight="1">
      <c r="A66" s="250"/>
      <c r="B66" s="251"/>
      <c r="C66" s="251"/>
      <c r="D66" s="251"/>
      <c r="E66" s="252"/>
      <c r="F66" s="253"/>
      <c r="G66" s="253"/>
      <c r="H66" s="252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" customHeight="1">
      <c r="A67" s="250"/>
      <c r="B67" s="251"/>
      <c r="C67" s="251"/>
      <c r="D67" s="251"/>
      <c r="E67" s="252"/>
      <c r="F67" s="253"/>
      <c r="G67" s="253"/>
      <c r="H67" s="252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250"/>
      <c r="B68" s="251"/>
      <c r="C68" s="251"/>
      <c r="D68" s="251"/>
      <c r="E68" s="252"/>
      <c r="F68" s="253"/>
      <c r="G68" s="253"/>
      <c r="H68" s="252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" customHeight="1">
      <c r="A69" s="250"/>
      <c r="B69" s="251"/>
      <c r="C69" s="251"/>
      <c r="D69" s="251"/>
      <c r="E69" s="252"/>
      <c r="F69" s="253"/>
      <c r="G69" s="253"/>
      <c r="H69" s="252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" customHeight="1">
      <c r="A70" s="250"/>
      <c r="B70" s="251"/>
      <c r="C70" s="251"/>
      <c r="D70" s="251"/>
      <c r="E70" s="252"/>
      <c r="F70" s="253"/>
      <c r="G70" s="253"/>
      <c r="H70" s="252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" customHeight="1">
      <c r="A71" s="250"/>
      <c r="B71" s="251"/>
      <c r="C71" s="251"/>
      <c r="D71" s="251"/>
      <c r="E71" s="252"/>
      <c r="F71" s="253"/>
      <c r="G71" s="253"/>
      <c r="H71" s="252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" customHeight="1">
      <c r="A72" s="250"/>
      <c r="B72" s="251"/>
      <c r="C72" s="251"/>
      <c r="D72" s="251"/>
      <c r="E72" s="252"/>
      <c r="F72" s="253"/>
      <c r="G72" s="253"/>
      <c r="H72" s="252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" customHeight="1">
      <c r="A73" s="250"/>
      <c r="B73" s="251"/>
      <c r="C73" s="251"/>
      <c r="D73" s="251"/>
      <c r="E73" s="252"/>
      <c r="F73" s="253"/>
      <c r="G73" s="253"/>
      <c r="H73" s="252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" customHeight="1">
      <c r="A74" s="250"/>
      <c r="B74" s="251"/>
      <c r="C74" s="251"/>
      <c r="D74" s="251"/>
      <c r="E74" s="252"/>
      <c r="F74" s="253"/>
      <c r="G74" s="253"/>
      <c r="H74" s="252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" customHeight="1">
      <c r="A75" s="250"/>
      <c r="B75" s="251"/>
      <c r="C75" s="251"/>
      <c r="D75" s="251"/>
      <c r="E75" s="252"/>
      <c r="F75" s="253"/>
      <c r="G75" s="253"/>
      <c r="H75" s="252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" customHeight="1">
      <c r="A76" s="250"/>
      <c r="B76" s="251"/>
      <c r="C76" s="251"/>
      <c r="D76" s="251"/>
      <c r="E76" s="252"/>
      <c r="F76" s="253"/>
      <c r="G76" s="253"/>
      <c r="H76" s="252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" customHeight="1">
      <c r="A77" s="250"/>
      <c r="B77" s="251"/>
      <c r="C77" s="251"/>
      <c r="D77" s="251"/>
      <c r="E77" s="252"/>
      <c r="F77" s="253"/>
      <c r="G77" s="253"/>
      <c r="H77" s="252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" customHeight="1">
      <c r="A78" s="250"/>
      <c r="B78" s="251"/>
      <c r="C78" s="251"/>
      <c r="D78" s="251"/>
      <c r="E78" s="252"/>
      <c r="F78" s="253"/>
      <c r="G78" s="253"/>
      <c r="H78" s="25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" customHeight="1">
      <c r="A79" s="250"/>
      <c r="B79" s="251"/>
      <c r="C79" s="251"/>
      <c r="D79" s="251"/>
      <c r="E79" s="252"/>
      <c r="F79" s="253"/>
      <c r="G79" s="253"/>
      <c r="H79" s="25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" customHeight="1">
      <c r="A80" s="250"/>
      <c r="B80" s="251"/>
      <c r="C80" s="251"/>
      <c r="D80" s="251"/>
      <c r="E80" s="252"/>
      <c r="F80" s="253"/>
      <c r="G80" s="253"/>
      <c r="H80" s="25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" customHeight="1">
      <c r="A81" s="250"/>
      <c r="B81" s="251"/>
      <c r="C81" s="251"/>
      <c r="D81" s="251"/>
      <c r="E81" s="252"/>
      <c r="F81" s="253"/>
      <c r="G81" s="253"/>
      <c r="H81" s="25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" customHeight="1">
      <c r="A82" s="250"/>
      <c r="B82" s="251"/>
      <c r="C82" s="251"/>
      <c r="D82" s="251"/>
      <c r="E82" s="252"/>
      <c r="F82" s="253"/>
      <c r="G82" s="253"/>
      <c r="H82" s="25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" customHeight="1">
      <c r="A83" s="250"/>
      <c r="B83" s="251"/>
      <c r="C83" s="251"/>
      <c r="D83" s="251"/>
      <c r="E83" s="252"/>
      <c r="F83" s="253"/>
      <c r="G83" s="253"/>
      <c r="H83" s="25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" customHeight="1">
      <c r="A84" s="250"/>
      <c r="B84" s="251"/>
      <c r="C84" s="251"/>
      <c r="D84" s="251"/>
      <c r="E84" s="252"/>
      <c r="F84" s="253"/>
      <c r="G84" s="253"/>
      <c r="H84" s="25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" customHeight="1">
      <c r="A85" s="250"/>
      <c r="B85" s="251"/>
      <c r="C85" s="251"/>
      <c r="D85" s="251"/>
      <c r="E85" s="252"/>
      <c r="F85" s="253"/>
      <c r="G85" s="253"/>
      <c r="H85" s="25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" customHeight="1">
      <c r="A86" s="250"/>
      <c r="B86" s="251"/>
      <c r="C86" s="251"/>
      <c r="D86" s="251"/>
      <c r="E86" s="252"/>
      <c r="F86" s="253"/>
      <c r="G86" s="253"/>
      <c r="H86" s="25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" customHeight="1">
      <c r="A87" s="250"/>
      <c r="B87" s="251"/>
      <c r="C87" s="251"/>
      <c r="D87" s="251"/>
      <c r="E87" s="252"/>
      <c r="F87" s="253"/>
      <c r="G87" s="253"/>
      <c r="H87" s="25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" customHeight="1">
      <c r="A88" s="250"/>
      <c r="B88" s="251"/>
      <c r="C88" s="251"/>
      <c r="D88" s="251"/>
      <c r="E88" s="252"/>
      <c r="F88" s="253"/>
      <c r="G88" s="253"/>
      <c r="H88" s="25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" customHeight="1">
      <c r="A89" s="250"/>
      <c r="B89" s="251"/>
      <c r="C89" s="251"/>
      <c r="D89" s="251"/>
      <c r="E89" s="252"/>
      <c r="F89" s="253"/>
      <c r="G89" s="253"/>
      <c r="H89" s="25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" customHeight="1">
      <c r="A90" s="250"/>
      <c r="B90" s="251"/>
      <c r="C90" s="251"/>
      <c r="D90" s="251"/>
      <c r="E90" s="252"/>
      <c r="F90" s="253"/>
      <c r="G90" s="253"/>
      <c r="H90" s="25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" customHeight="1">
      <c r="A91" s="250"/>
      <c r="B91" s="251"/>
      <c r="C91" s="251"/>
      <c r="D91" s="251"/>
      <c r="E91" s="252"/>
      <c r="F91" s="253"/>
      <c r="G91" s="253"/>
      <c r="H91" s="25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" customHeight="1">
      <c r="A92" s="250"/>
      <c r="B92" s="251"/>
      <c r="C92" s="251"/>
      <c r="D92" s="251"/>
      <c r="E92" s="252"/>
      <c r="F92" s="253"/>
      <c r="G92" s="253"/>
      <c r="H92" s="25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" customHeight="1">
      <c r="A93" s="250"/>
      <c r="B93" s="251"/>
      <c r="C93" s="251"/>
      <c r="D93" s="251"/>
      <c r="E93" s="252"/>
      <c r="F93" s="253"/>
      <c r="G93" s="253"/>
      <c r="H93" s="25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" customHeight="1">
      <c r="A94" s="250"/>
      <c r="B94" s="251"/>
      <c r="C94" s="251"/>
      <c r="D94" s="251"/>
      <c r="E94" s="252"/>
      <c r="F94" s="253"/>
      <c r="G94" s="253"/>
      <c r="H94" s="25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" customHeight="1">
      <c r="A95" s="250"/>
      <c r="B95" s="251"/>
      <c r="C95" s="251"/>
      <c r="D95" s="251"/>
      <c r="E95" s="252"/>
      <c r="F95" s="253"/>
      <c r="G95" s="253"/>
      <c r="H95" s="25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" customHeight="1">
      <c r="A96" s="250"/>
      <c r="B96" s="251"/>
      <c r="C96" s="251"/>
      <c r="D96" s="251"/>
      <c r="E96" s="252"/>
      <c r="F96" s="253"/>
      <c r="G96" s="253"/>
      <c r="H96" s="25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" customHeight="1">
      <c r="A97" s="250"/>
      <c r="B97" s="251"/>
      <c r="C97" s="251"/>
      <c r="D97" s="251"/>
      <c r="E97" s="252"/>
      <c r="F97" s="253"/>
      <c r="G97" s="253"/>
      <c r="H97" s="25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" customHeight="1">
      <c r="A98" s="250"/>
      <c r="B98" s="251"/>
      <c r="C98" s="251"/>
      <c r="D98" s="251"/>
      <c r="E98" s="252"/>
      <c r="F98" s="253"/>
      <c r="G98" s="253"/>
      <c r="H98" s="25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" customHeight="1">
      <c r="A99" s="250"/>
      <c r="B99" s="251"/>
      <c r="C99" s="251"/>
      <c r="D99" s="251"/>
      <c r="E99" s="252"/>
      <c r="F99" s="253"/>
      <c r="G99" s="253"/>
      <c r="H99" s="25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" customHeight="1">
      <c r="A100" s="250"/>
      <c r="B100" s="251"/>
      <c r="C100" s="251"/>
      <c r="D100" s="251"/>
      <c r="E100" s="252"/>
      <c r="F100" s="253"/>
      <c r="G100" s="253"/>
      <c r="H100" s="25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" customHeight="1">
      <c r="A101" s="250"/>
      <c r="B101" s="251"/>
      <c r="C101" s="251"/>
      <c r="D101" s="251"/>
      <c r="E101" s="252"/>
      <c r="F101" s="253"/>
      <c r="G101" s="253"/>
      <c r="H101" s="25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" customHeight="1">
      <c r="A102" s="250"/>
      <c r="B102" s="251"/>
      <c r="C102" s="251"/>
      <c r="D102" s="251"/>
      <c r="E102" s="252"/>
      <c r="F102" s="253"/>
      <c r="G102" s="253"/>
      <c r="H102" s="25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" customHeight="1">
      <c r="A103" s="250"/>
      <c r="B103" s="251"/>
      <c r="C103" s="251"/>
      <c r="D103" s="251"/>
      <c r="E103" s="252"/>
      <c r="F103" s="253"/>
      <c r="G103" s="253"/>
      <c r="H103" s="25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" customHeight="1">
      <c r="A104" s="250"/>
      <c r="B104" s="251"/>
      <c r="C104" s="251"/>
      <c r="D104" s="251"/>
      <c r="E104" s="252"/>
      <c r="F104" s="253"/>
      <c r="G104" s="253"/>
      <c r="H104" s="25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" customHeight="1">
      <c r="A105" s="250"/>
      <c r="B105" s="251"/>
      <c r="C105" s="251"/>
      <c r="D105" s="251"/>
      <c r="E105" s="252"/>
      <c r="F105" s="253"/>
      <c r="G105" s="253"/>
      <c r="H105" s="25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" customHeight="1">
      <c r="A106" s="250"/>
      <c r="B106" s="251"/>
      <c r="C106" s="251"/>
      <c r="D106" s="251"/>
      <c r="E106" s="252"/>
      <c r="F106" s="253"/>
      <c r="G106" s="253"/>
      <c r="H106" s="25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" customHeight="1">
      <c r="A107" s="250"/>
      <c r="B107" s="251"/>
      <c r="C107" s="251"/>
      <c r="D107" s="251"/>
      <c r="E107" s="252"/>
      <c r="F107" s="253"/>
      <c r="G107" s="253"/>
      <c r="H107" s="25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" customHeight="1">
      <c r="A108" s="250"/>
      <c r="B108" s="251"/>
      <c r="C108" s="251"/>
      <c r="D108" s="251"/>
      <c r="E108" s="252"/>
      <c r="F108" s="253"/>
      <c r="G108" s="253"/>
      <c r="H108" s="25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" customHeight="1">
      <c r="A109" s="250"/>
      <c r="B109" s="251"/>
      <c r="C109" s="251"/>
      <c r="D109" s="251"/>
      <c r="E109" s="252"/>
      <c r="F109" s="253"/>
      <c r="G109" s="253"/>
      <c r="H109" s="25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" customHeight="1">
      <c r="A110" s="250"/>
      <c r="B110" s="251"/>
      <c r="C110" s="251"/>
      <c r="D110" s="251"/>
      <c r="E110" s="252"/>
      <c r="F110" s="253"/>
      <c r="G110" s="253"/>
      <c r="H110" s="25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" customHeight="1">
      <c r="A111" s="250"/>
      <c r="B111" s="251"/>
      <c r="C111" s="251"/>
      <c r="D111" s="251"/>
      <c r="E111" s="252"/>
      <c r="F111" s="253"/>
      <c r="G111" s="253"/>
      <c r="H111" s="25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" customHeight="1">
      <c r="A112" s="250"/>
      <c r="B112" s="251"/>
      <c r="C112" s="251"/>
      <c r="D112" s="251"/>
      <c r="E112" s="252"/>
      <c r="F112" s="253"/>
      <c r="G112" s="253"/>
      <c r="H112" s="25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" customHeight="1">
      <c r="A113" s="250"/>
      <c r="B113" s="251"/>
      <c r="C113" s="251"/>
      <c r="D113" s="251"/>
      <c r="E113" s="252"/>
      <c r="F113" s="253"/>
      <c r="G113" s="253"/>
      <c r="H113" s="25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" customHeight="1">
      <c r="A114" s="250"/>
      <c r="B114" s="251"/>
      <c r="C114" s="251"/>
      <c r="D114" s="251"/>
      <c r="E114" s="252"/>
      <c r="F114" s="253"/>
      <c r="G114" s="253"/>
      <c r="H114" s="25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" customHeight="1">
      <c r="A115" s="250"/>
      <c r="B115" s="251"/>
      <c r="C115" s="251"/>
      <c r="D115" s="251"/>
      <c r="E115" s="252"/>
      <c r="F115" s="253"/>
      <c r="G115" s="253"/>
      <c r="H115" s="25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" customHeight="1">
      <c r="A116" s="250"/>
      <c r="B116" s="251"/>
      <c r="C116" s="251"/>
      <c r="D116" s="251"/>
      <c r="E116" s="252"/>
      <c r="F116" s="253"/>
      <c r="G116" s="253"/>
      <c r="H116" s="25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" customHeight="1">
      <c r="A117" s="250"/>
      <c r="B117" s="251"/>
      <c r="C117" s="251"/>
      <c r="D117" s="251"/>
      <c r="E117" s="252"/>
      <c r="F117" s="253"/>
      <c r="G117" s="253"/>
      <c r="H117" s="25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" customHeight="1">
      <c r="A118" s="250"/>
      <c r="B118" s="251"/>
      <c r="C118" s="251"/>
      <c r="D118" s="251"/>
      <c r="E118" s="252"/>
      <c r="F118" s="253"/>
      <c r="G118" s="253"/>
      <c r="H118" s="25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" customHeight="1">
      <c r="A119" s="250"/>
      <c r="B119" s="251"/>
      <c r="C119" s="251"/>
      <c r="D119" s="251"/>
      <c r="E119" s="252"/>
      <c r="F119" s="253"/>
      <c r="G119" s="253"/>
      <c r="H119" s="25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" customHeight="1">
      <c r="A120" s="250"/>
      <c r="B120" s="251"/>
      <c r="C120" s="251"/>
      <c r="D120" s="251"/>
      <c r="E120" s="252"/>
      <c r="F120" s="253"/>
      <c r="G120" s="253"/>
      <c r="H120" s="25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" customHeight="1">
      <c r="A121" s="250"/>
      <c r="B121" s="251"/>
      <c r="C121" s="251"/>
      <c r="D121" s="251"/>
      <c r="E121" s="252"/>
      <c r="F121" s="253"/>
      <c r="G121" s="253"/>
      <c r="H121" s="25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" customHeight="1">
      <c r="A122" s="250"/>
      <c r="B122" s="251"/>
      <c r="C122" s="251"/>
      <c r="D122" s="251"/>
      <c r="E122" s="252"/>
      <c r="F122" s="253"/>
      <c r="G122" s="253"/>
      <c r="H122" s="25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" customHeight="1">
      <c r="A123" s="250"/>
      <c r="B123" s="251"/>
      <c r="C123" s="251"/>
      <c r="D123" s="251"/>
      <c r="E123" s="252"/>
      <c r="F123" s="253"/>
      <c r="G123" s="253"/>
      <c r="H123" s="25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" customHeight="1">
      <c r="A124" s="250"/>
      <c r="B124" s="251"/>
      <c r="C124" s="251"/>
      <c r="D124" s="251"/>
      <c r="E124" s="252"/>
      <c r="F124" s="253"/>
      <c r="G124" s="253"/>
      <c r="H124" s="25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" customHeight="1">
      <c r="A125" s="250"/>
      <c r="B125" s="251"/>
      <c r="C125" s="251"/>
      <c r="D125" s="251"/>
      <c r="E125" s="252"/>
      <c r="F125" s="253"/>
      <c r="G125" s="253"/>
      <c r="H125" s="25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" customHeight="1">
      <c r="A126" s="250"/>
      <c r="B126" s="251"/>
      <c r="C126" s="251"/>
      <c r="D126" s="251"/>
      <c r="E126" s="252"/>
      <c r="F126" s="253"/>
      <c r="G126" s="253"/>
      <c r="H126" s="25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" customHeight="1">
      <c r="A127" s="250"/>
      <c r="B127" s="251"/>
      <c r="C127" s="251"/>
      <c r="D127" s="251"/>
      <c r="E127" s="252"/>
      <c r="F127" s="253"/>
      <c r="G127" s="253"/>
      <c r="H127" s="25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" customHeight="1">
      <c r="A128" s="250"/>
      <c r="B128" s="251"/>
      <c r="C128" s="251"/>
      <c r="D128" s="251"/>
      <c r="E128" s="252"/>
      <c r="F128" s="253"/>
      <c r="G128" s="253"/>
      <c r="H128" s="25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" customHeight="1">
      <c r="A129" s="250"/>
      <c r="B129" s="251"/>
      <c r="C129" s="251"/>
      <c r="D129" s="251"/>
      <c r="E129" s="252"/>
      <c r="F129" s="253"/>
      <c r="G129" s="253"/>
      <c r="H129" s="25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" customHeight="1">
      <c r="A130" s="250"/>
      <c r="B130" s="251"/>
      <c r="C130" s="251"/>
      <c r="D130" s="251"/>
      <c r="E130" s="252"/>
      <c r="F130" s="253"/>
      <c r="G130" s="253"/>
      <c r="H130" s="25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" customHeight="1">
      <c r="A131" s="250"/>
      <c r="B131" s="251"/>
      <c r="C131" s="251"/>
      <c r="D131" s="251"/>
      <c r="E131" s="252"/>
      <c r="F131" s="253"/>
      <c r="G131" s="253"/>
      <c r="H131" s="25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" customHeight="1">
      <c r="A132" s="250"/>
      <c r="B132" s="251"/>
      <c r="C132" s="251"/>
      <c r="D132" s="251"/>
      <c r="E132" s="252"/>
      <c r="F132" s="253"/>
      <c r="G132" s="253"/>
      <c r="H132" s="25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" customHeight="1">
      <c r="A133" s="250"/>
      <c r="B133" s="251"/>
      <c r="C133" s="251"/>
      <c r="D133" s="251"/>
      <c r="E133" s="252"/>
      <c r="F133" s="253"/>
      <c r="G133" s="253"/>
      <c r="H133" s="25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" customHeight="1">
      <c r="A134" s="250"/>
      <c r="B134" s="251"/>
      <c r="C134" s="251"/>
      <c r="D134" s="251"/>
      <c r="E134" s="252"/>
      <c r="F134" s="253"/>
      <c r="G134" s="253"/>
      <c r="H134" s="25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" customHeight="1">
      <c r="A135" s="250"/>
      <c r="B135" s="251"/>
      <c r="C135" s="251"/>
      <c r="D135" s="251"/>
      <c r="E135" s="252"/>
      <c r="F135" s="253"/>
      <c r="G135" s="253"/>
      <c r="H135" s="25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" customHeight="1">
      <c r="A136" s="250"/>
      <c r="B136" s="251"/>
      <c r="C136" s="251"/>
      <c r="D136" s="251"/>
      <c r="E136" s="252"/>
      <c r="F136" s="253"/>
      <c r="G136" s="253"/>
      <c r="H136" s="25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" customHeight="1">
      <c r="A137" s="250"/>
      <c r="B137" s="251"/>
      <c r="C137" s="251"/>
      <c r="D137" s="251"/>
      <c r="E137" s="252"/>
      <c r="F137" s="253"/>
      <c r="G137" s="253"/>
      <c r="H137" s="25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" customHeight="1">
      <c r="A138" s="250"/>
      <c r="B138" s="251"/>
      <c r="C138" s="251"/>
      <c r="D138" s="251"/>
      <c r="E138" s="252"/>
      <c r="F138" s="253"/>
      <c r="G138" s="253"/>
      <c r="H138" s="25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" customHeight="1">
      <c r="A139" s="250"/>
      <c r="B139" s="251"/>
      <c r="C139" s="251"/>
      <c r="D139" s="251"/>
      <c r="E139" s="252"/>
      <c r="F139" s="253"/>
      <c r="G139" s="253"/>
      <c r="H139" s="25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" customHeight="1">
      <c r="A140" s="250"/>
      <c r="B140" s="251"/>
      <c r="C140" s="251"/>
      <c r="D140" s="251"/>
      <c r="E140" s="252"/>
      <c r="F140" s="253"/>
      <c r="G140" s="253"/>
      <c r="H140" s="25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" customHeight="1">
      <c r="A141" s="250"/>
      <c r="B141" s="251"/>
      <c r="C141" s="251"/>
      <c r="D141" s="251"/>
      <c r="E141" s="252"/>
      <c r="F141" s="253"/>
      <c r="G141" s="253"/>
      <c r="H141" s="25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" customHeight="1">
      <c r="A142" s="250"/>
      <c r="B142" s="251"/>
      <c r="C142" s="251"/>
      <c r="D142" s="251"/>
      <c r="E142" s="252"/>
      <c r="F142" s="253"/>
      <c r="G142" s="253"/>
      <c r="H142" s="25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" customHeight="1">
      <c r="A143" s="250"/>
      <c r="B143" s="251"/>
      <c r="C143" s="251"/>
      <c r="D143" s="251"/>
      <c r="E143" s="252"/>
      <c r="F143" s="253"/>
      <c r="G143" s="253"/>
      <c r="H143" s="25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" customHeight="1">
      <c r="A144" s="250"/>
      <c r="B144" s="251"/>
      <c r="C144" s="251"/>
      <c r="D144" s="251"/>
      <c r="E144" s="252"/>
      <c r="F144" s="253"/>
      <c r="G144" s="253"/>
      <c r="H144" s="25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" customHeight="1">
      <c r="A145" s="250"/>
      <c r="B145" s="251"/>
      <c r="C145" s="251"/>
      <c r="D145" s="251"/>
      <c r="E145" s="252"/>
      <c r="F145" s="253"/>
      <c r="G145" s="253"/>
      <c r="H145" s="25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" customHeight="1">
      <c r="A146" s="250"/>
      <c r="B146" s="251"/>
      <c r="C146" s="251"/>
      <c r="D146" s="251"/>
      <c r="E146" s="252"/>
      <c r="F146" s="253"/>
      <c r="G146" s="253"/>
      <c r="H146" s="25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" customHeight="1">
      <c r="A147" s="250"/>
      <c r="B147" s="251"/>
      <c r="C147" s="251"/>
      <c r="D147" s="251"/>
      <c r="E147" s="252"/>
      <c r="F147" s="253"/>
      <c r="G147" s="253"/>
      <c r="H147" s="25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" customHeight="1">
      <c r="A148" s="250"/>
      <c r="B148" s="251"/>
      <c r="C148" s="251"/>
      <c r="D148" s="251"/>
      <c r="E148" s="252"/>
      <c r="F148" s="253"/>
      <c r="G148" s="253"/>
      <c r="H148" s="25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" customHeight="1">
      <c r="A149" s="250"/>
      <c r="B149" s="251"/>
      <c r="C149" s="251"/>
      <c r="D149" s="251"/>
      <c r="E149" s="252"/>
      <c r="F149" s="253"/>
      <c r="G149" s="253"/>
      <c r="H149" s="25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" customHeight="1">
      <c r="A150" s="250"/>
      <c r="B150" s="251"/>
      <c r="C150" s="251"/>
      <c r="D150" s="251"/>
      <c r="E150" s="252"/>
      <c r="F150" s="253"/>
      <c r="G150" s="253"/>
      <c r="H150" s="25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" customHeight="1">
      <c r="A151" s="250"/>
      <c r="B151" s="251"/>
      <c r="C151" s="251"/>
      <c r="D151" s="251"/>
      <c r="E151" s="252"/>
      <c r="F151" s="253"/>
      <c r="G151" s="253"/>
      <c r="H151" s="25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" customHeight="1">
      <c r="A152" s="250"/>
      <c r="B152" s="251"/>
      <c r="C152" s="251"/>
      <c r="D152" s="251"/>
      <c r="E152" s="252"/>
      <c r="F152" s="253"/>
      <c r="G152" s="253"/>
      <c r="H152" s="25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250"/>
      <c r="B153" s="251"/>
      <c r="C153" s="251"/>
      <c r="D153" s="251"/>
      <c r="E153" s="252"/>
      <c r="F153" s="253"/>
      <c r="G153" s="253"/>
      <c r="H153" s="25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250"/>
      <c r="B154" s="251"/>
      <c r="C154" s="251"/>
      <c r="D154" s="251"/>
      <c r="E154" s="252"/>
      <c r="F154" s="253"/>
      <c r="G154" s="253"/>
      <c r="H154" s="25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250"/>
      <c r="B155" s="251"/>
      <c r="C155" s="251"/>
      <c r="D155" s="251"/>
      <c r="E155" s="252"/>
      <c r="F155" s="253"/>
      <c r="G155" s="253"/>
      <c r="H155" s="25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250"/>
      <c r="B156" s="251"/>
      <c r="C156" s="251"/>
      <c r="D156" s="251"/>
      <c r="E156" s="252"/>
      <c r="F156" s="253"/>
      <c r="G156" s="253"/>
      <c r="H156" s="25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250"/>
      <c r="B157" s="251"/>
      <c r="C157" s="251"/>
      <c r="D157" s="251"/>
      <c r="E157" s="252"/>
      <c r="F157" s="253"/>
      <c r="G157" s="253"/>
      <c r="H157" s="25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250"/>
      <c r="B158" s="251"/>
      <c r="C158" s="251"/>
      <c r="D158" s="251"/>
      <c r="E158" s="252"/>
      <c r="F158" s="253"/>
      <c r="G158" s="253"/>
      <c r="H158" s="25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250"/>
      <c r="B159" s="251"/>
      <c r="C159" s="251"/>
      <c r="D159" s="251"/>
      <c r="E159" s="252"/>
      <c r="F159" s="253"/>
      <c r="G159" s="253"/>
      <c r="H159" s="25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250"/>
      <c r="B160" s="251"/>
      <c r="C160" s="251"/>
      <c r="D160" s="251"/>
      <c r="E160" s="252"/>
      <c r="F160" s="253"/>
      <c r="G160" s="253"/>
      <c r="H160" s="25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250"/>
      <c r="B161" s="251"/>
      <c r="C161" s="251"/>
      <c r="D161" s="251"/>
      <c r="E161" s="252"/>
      <c r="F161" s="253"/>
      <c r="G161" s="253"/>
      <c r="H161" s="25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250"/>
      <c r="B162" s="251"/>
      <c r="C162" s="251"/>
      <c r="D162" s="251"/>
      <c r="E162" s="252"/>
      <c r="F162" s="253"/>
      <c r="G162" s="253"/>
      <c r="H162" s="25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250"/>
      <c r="B163" s="251"/>
      <c r="C163" s="251"/>
      <c r="D163" s="251"/>
      <c r="E163" s="252"/>
      <c r="F163" s="253"/>
      <c r="G163" s="253"/>
      <c r="H163" s="25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250"/>
      <c r="B164" s="251"/>
      <c r="C164" s="251"/>
      <c r="D164" s="251"/>
      <c r="E164" s="252"/>
      <c r="F164" s="253"/>
      <c r="G164" s="253"/>
      <c r="H164" s="25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250"/>
      <c r="B165" s="251"/>
      <c r="C165" s="251"/>
      <c r="D165" s="251"/>
      <c r="E165" s="252"/>
      <c r="F165" s="253"/>
      <c r="G165" s="253"/>
      <c r="H165" s="25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250"/>
      <c r="B166" s="251"/>
      <c r="C166" s="251"/>
      <c r="D166" s="251"/>
      <c r="E166" s="252"/>
      <c r="F166" s="253"/>
      <c r="G166" s="253"/>
      <c r="H166" s="25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250"/>
      <c r="B167" s="251"/>
      <c r="C167" s="251"/>
      <c r="D167" s="251"/>
      <c r="E167" s="252"/>
      <c r="F167" s="253"/>
      <c r="G167" s="253"/>
      <c r="H167" s="25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250"/>
      <c r="B168" s="251"/>
      <c r="C168" s="251"/>
      <c r="D168" s="251"/>
      <c r="E168" s="252"/>
      <c r="F168" s="253"/>
      <c r="G168" s="253"/>
      <c r="H168" s="25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250"/>
      <c r="B169" s="251"/>
      <c r="C169" s="251"/>
      <c r="D169" s="251"/>
      <c r="E169" s="252"/>
      <c r="F169" s="253"/>
      <c r="G169" s="253"/>
      <c r="H169" s="25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250"/>
      <c r="B170" s="251"/>
      <c r="C170" s="251"/>
      <c r="D170" s="251"/>
      <c r="E170" s="252"/>
      <c r="F170" s="253"/>
      <c r="G170" s="253"/>
      <c r="H170" s="25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250"/>
      <c r="B171" s="251"/>
      <c r="C171" s="251"/>
      <c r="D171" s="251"/>
      <c r="E171" s="252"/>
      <c r="F171" s="253"/>
      <c r="G171" s="253"/>
      <c r="H171" s="25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250"/>
      <c r="B172" s="251"/>
      <c r="C172" s="251"/>
      <c r="D172" s="251"/>
      <c r="E172" s="252"/>
      <c r="F172" s="253"/>
      <c r="G172" s="253"/>
      <c r="H172" s="25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250"/>
      <c r="B173" s="251"/>
      <c r="C173" s="251"/>
      <c r="D173" s="251"/>
      <c r="E173" s="252"/>
      <c r="F173" s="253"/>
      <c r="G173" s="253"/>
      <c r="H173" s="25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250"/>
      <c r="B174" s="251"/>
      <c r="C174" s="251"/>
      <c r="D174" s="251"/>
      <c r="E174" s="252"/>
      <c r="F174" s="253"/>
      <c r="G174" s="253"/>
      <c r="H174" s="25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250"/>
      <c r="B175" s="251"/>
      <c r="C175" s="251"/>
      <c r="D175" s="251"/>
      <c r="E175" s="252"/>
      <c r="F175" s="253"/>
      <c r="G175" s="253"/>
      <c r="H175" s="25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250"/>
      <c r="B176" s="251"/>
      <c r="C176" s="251"/>
      <c r="D176" s="251"/>
      <c r="E176" s="252"/>
      <c r="F176" s="253"/>
      <c r="G176" s="253"/>
      <c r="H176" s="25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250"/>
      <c r="B177" s="251"/>
      <c r="C177" s="251"/>
      <c r="D177" s="251"/>
      <c r="E177" s="252"/>
      <c r="F177" s="253"/>
      <c r="G177" s="253"/>
      <c r="H177" s="25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250"/>
      <c r="B178" s="251"/>
      <c r="C178" s="251"/>
      <c r="D178" s="251"/>
      <c r="E178" s="252"/>
      <c r="F178" s="253"/>
      <c r="G178" s="253"/>
      <c r="H178" s="25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250"/>
      <c r="B179" s="251"/>
      <c r="C179" s="251"/>
      <c r="D179" s="251"/>
      <c r="E179" s="252"/>
      <c r="F179" s="253"/>
      <c r="G179" s="253"/>
      <c r="H179" s="25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250"/>
      <c r="B180" s="251"/>
      <c r="C180" s="251"/>
      <c r="D180" s="251"/>
      <c r="E180" s="252"/>
      <c r="F180" s="253"/>
      <c r="G180" s="253"/>
      <c r="H180" s="25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250"/>
      <c r="B181" s="251"/>
      <c r="C181" s="251"/>
      <c r="D181" s="251"/>
      <c r="E181" s="252"/>
      <c r="F181" s="253"/>
      <c r="G181" s="253"/>
      <c r="H181" s="25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250"/>
      <c r="B182" s="251"/>
      <c r="C182" s="251"/>
      <c r="D182" s="251"/>
      <c r="E182" s="252"/>
      <c r="F182" s="253"/>
      <c r="G182" s="253"/>
      <c r="H182" s="25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250"/>
      <c r="B183" s="251"/>
      <c r="C183" s="251"/>
      <c r="D183" s="251"/>
      <c r="E183" s="252"/>
      <c r="F183" s="253"/>
      <c r="G183" s="253"/>
      <c r="H183" s="25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250"/>
      <c r="B184" s="251"/>
      <c r="C184" s="251"/>
      <c r="D184" s="251"/>
      <c r="E184" s="252"/>
      <c r="F184" s="253"/>
      <c r="G184" s="253"/>
      <c r="H184" s="25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250"/>
      <c r="B185" s="251"/>
      <c r="C185" s="251"/>
      <c r="D185" s="251"/>
      <c r="E185" s="252"/>
      <c r="F185" s="253"/>
      <c r="G185" s="253"/>
      <c r="H185" s="25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250"/>
      <c r="B186" s="251"/>
      <c r="C186" s="251"/>
      <c r="D186" s="251"/>
      <c r="E186" s="252"/>
      <c r="F186" s="253"/>
      <c r="G186" s="253"/>
      <c r="H186" s="25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250"/>
      <c r="B187" s="251"/>
      <c r="C187" s="251"/>
      <c r="D187" s="251"/>
      <c r="E187" s="252"/>
      <c r="F187" s="253"/>
      <c r="G187" s="253"/>
      <c r="H187" s="25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250"/>
      <c r="B188" s="251"/>
      <c r="C188" s="251"/>
      <c r="D188" s="251"/>
      <c r="E188" s="252"/>
      <c r="F188" s="253"/>
      <c r="G188" s="253"/>
      <c r="H188" s="25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250"/>
      <c r="B189" s="251"/>
      <c r="C189" s="251"/>
      <c r="D189" s="251"/>
      <c r="E189" s="252"/>
      <c r="F189" s="253"/>
      <c r="G189" s="253"/>
      <c r="H189" s="25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250"/>
      <c r="B190" s="251"/>
      <c r="C190" s="251"/>
      <c r="D190" s="251"/>
      <c r="E190" s="252"/>
      <c r="F190" s="253"/>
      <c r="G190" s="253"/>
      <c r="H190" s="25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250"/>
      <c r="B191" s="251"/>
      <c r="C191" s="251"/>
      <c r="D191" s="251"/>
      <c r="E191" s="252"/>
      <c r="F191" s="253"/>
      <c r="G191" s="253"/>
      <c r="H191" s="25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250"/>
      <c r="B192" s="251"/>
      <c r="C192" s="251"/>
      <c r="D192" s="251"/>
      <c r="E192" s="252"/>
      <c r="F192" s="253"/>
      <c r="G192" s="253"/>
      <c r="H192" s="25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250"/>
      <c r="B193" s="251"/>
      <c r="C193" s="251"/>
      <c r="D193" s="251"/>
      <c r="E193" s="252"/>
      <c r="F193" s="253"/>
      <c r="G193" s="253"/>
      <c r="H193" s="25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250"/>
      <c r="B194" s="251"/>
      <c r="C194" s="251"/>
      <c r="D194" s="251"/>
      <c r="E194" s="252"/>
      <c r="F194" s="253"/>
      <c r="G194" s="253"/>
      <c r="H194" s="25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250"/>
      <c r="B195" s="251"/>
      <c r="C195" s="251"/>
      <c r="D195" s="251"/>
      <c r="E195" s="252"/>
      <c r="F195" s="253"/>
      <c r="G195" s="253"/>
      <c r="H195" s="25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250"/>
      <c r="B196" s="251"/>
      <c r="C196" s="251"/>
      <c r="D196" s="251"/>
      <c r="E196" s="252"/>
      <c r="F196" s="253"/>
      <c r="G196" s="253"/>
      <c r="H196" s="25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250"/>
      <c r="B197" s="251"/>
      <c r="C197" s="251"/>
      <c r="D197" s="251"/>
      <c r="E197" s="252"/>
      <c r="F197" s="253"/>
      <c r="G197" s="253"/>
      <c r="H197" s="25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250"/>
      <c r="B198" s="251"/>
      <c r="C198" s="251"/>
      <c r="D198" s="251"/>
      <c r="E198" s="252"/>
      <c r="F198" s="253"/>
      <c r="G198" s="253"/>
      <c r="H198" s="25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250"/>
      <c r="B199" s="251"/>
      <c r="C199" s="251"/>
      <c r="D199" s="251"/>
      <c r="E199" s="252"/>
      <c r="F199" s="253"/>
      <c r="G199" s="253"/>
      <c r="H199" s="25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250"/>
      <c r="B200" s="251"/>
      <c r="C200" s="251"/>
      <c r="D200" s="251"/>
      <c r="E200" s="252"/>
      <c r="F200" s="253"/>
      <c r="G200" s="253"/>
      <c r="H200" s="25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250"/>
      <c r="B201" s="251"/>
      <c r="C201" s="251"/>
      <c r="D201" s="251"/>
      <c r="E201" s="252"/>
      <c r="F201" s="253"/>
      <c r="G201" s="253"/>
      <c r="H201" s="25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250"/>
      <c r="B202" s="251"/>
      <c r="C202" s="251"/>
      <c r="D202" s="251"/>
      <c r="E202" s="252"/>
      <c r="F202" s="253"/>
      <c r="G202" s="253"/>
      <c r="H202" s="25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250"/>
      <c r="B203" s="251"/>
      <c r="C203" s="251"/>
      <c r="D203" s="251"/>
      <c r="E203" s="252"/>
      <c r="F203" s="253"/>
      <c r="G203" s="253"/>
      <c r="H203" s="25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250"/>
      <c r="B204" s="251"/>
      <c r="C204" s="251"/>
      <c r="D204" s="251"/>
      <c r="E204" s="252"/>
      <c r="F204" s="253"/>
      <c r="G204" s="253"/>
      <c r="H204" s="25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250"/>
      <c r="B205" s="251"/>
      <c r="C205" s="251"/>
      <c r="D205" s="251"/>
      <c r="E205" s="252"/>
      <c r="F205" s="253"/>
      <c r="G205" s="253"/>
      <c r="H205" s="25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250"/>
      <c r="B206" s="251"/>
      <c r="C206" s="251"/>
      <c r="D206" s="251"/>
      <c r="E206" s="252"/>
      <c r="F206" s="253"/>
      <c r="G206" s="253"/>
      <c r="H206" s="25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250"/>
      <c r="B207" s="251"/>
      <c r="C207" s="251"/>
      <c r="D207" s="251"/>
      <c r="E207" s="252"/>
      <c r="F207" s="253"/>
      <c r="G207" s="253"/>
      <c r="H207" s="25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250"/>
      <c r="B208" s="251"/>
      <c r="C208" s="251"/>
      <c r="D208" s="251"/>
      <c r="E208" s="252"/>
      <c r="F208" s="253"/>
      <c r="G208" s="253"/>
      <c r="H208" s="25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250"/>
      <c r="B209" s="251"/>
      <c r="C209" s="251"/>
      <c r="D209" s="251"/>
      <c r="E209" s="252"/>
      <c r="F209" s="253"/>
      <c r="G209" s="253"/>
      <c r="H209" s="25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250"/>
      <c r="B210" s="251"/>
      <c r="C210" s="251"/>
      <c r="D210" s="251"/>
      <c r="E210" s="252"/>
      <c r="F210" s="253"/>
      <c r="G210" s="253"/>
      <c r="H210" s="25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250"/>
      <c r="B211" s="251"/>
      <c r="C211" s="251"/>
      <c r="D211" s="251"/>
      <c r="E211" s="252"/>
      <c r="F211" s="253"/>
      <c r="G211" s="253"/>
      <c r="H211" s="25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250"/>
      <c r="B212" s="251"/>
      <c r="C212" s="251"/>
      <c r="D212" s="251"/>
      <c r="E212" s="252"/>
      <c r="F212" s="253"/>
      <c r="G212" s="253"/>
      <c r="H212" s="25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250"/>
      <c r="B213" s="251"/>
      <c r="C213" s="251"/>
      <c r="D213" s="251"/>
      <c r="E213" s="252"/>
      <c r="F213" s="253"/>
      <c r="G213" s="253"/>
      <c r="H213" s="25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250"/>
      <c r="B214" s="251"/>
      <c r="C214" s="251"/>
      <c r="D214" s="251"/>
      <c r="E214" s="252"/>
      <c r="F214" s="253"/>
      <c r="G214" s="253"/>
      <c r="H214" s="25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250"/>
      <c r="B215" s="251"/>
      <c r="C215" s="251"/>
      <c r="D215" s="251"/>
      <c r="E215" s="252"/>
      <c r="F215" s="253"/>
      <c r="G215" s="253"/>
      <c r="H215" s="25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250"/>
      <c r="B216" s="251"/>
      <c r="C216" s="251"/>
      <c r="D216" s="251"/>
      <c r="E216" s="252"/>
      <c r="F216" s="253"/>
      <c r="G216" s="253"/>
      <c r="H216" s="25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250"/>
      <c r="B217" s="251"/>
      <c r="C217" s="251"/>
      <c r="D217" s="251"/>
      <c r="E217" s="252"/>
      <c r="F217" s="253"/>
      <c r="G217" s="253"/>
      <c r="H217" s="25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250"/>
      <c r="B218" s="251"/>
      <c r="C218" s="251"/>
      <c r="D218" s="251"/>
      <c r="E218" s="252"/>
      <c r="F218" s="253"/>
      <c r="G218" s="253"/>
      <c r="H218" s="25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250"/>
      <c r="B219" s="251"/>
      <c r="C219" s="251"/>
      <c r="D219" s="251"/>
      <c r="E219" s="252"/>
      <c r="F219" s="253"/>
      <c r="G219" s="253"/>
      <c r="H219" s="25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250"/>
      <c r="B220" s="251"/>
      <c r="C220" s="251"/>
      <c r="D220" s="251"/>
      <c r="E220" s="252"/>
      <c r="F220" s="253"/>
      <c r="G220" s="253"/>
      <c r="H220" s="25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250"/>
      <c r="B221" s="251"/>
      <c r="C221" s="251"/>
      <c r="D221" s="251"/>
      <c r="E221" s="252"/>
      <c r="F221" s="253"/>
      <c r="G221" s="253"/>
      <c r="H221" s="25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250"/>
      <c r="B222" s="251"/>
      <c r="C222" s="251"/>
      <c r="D222" s="251"/>
      <c r="E222" s="252"/>
      <c r="F222" s="253"/>
      <c r="G222" s="253"/>
      <c r="H222" s="25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250"/>
      <c r="B223" s="251"/>
      <c r="C223" s="251"/>
      <c r="D223" s="251"/>
      <c r="E223" s="252"/>
      <c r="F223" s="253"/>
      <c r="G223" s="253"/>
      <c r="H223" s="25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250"/>
      <c r="B224" s="251"/>
      <c r="C224" s="251"/>
      <c r="D224" s="251"/>
      <c r="E224" s="252"/>
      <c r="F224" s="253"/>
      <c r="G224" s="253"/>
      <c r="H224" s="25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250"/>
      <c r="B225" s="251"/>
      <c r="C225" s="251"/>
      <c r="D225" s="251"/>
      <c r="E225" s="252"/>
      <c r="F225" s="253"/>
      <c r="G225" s="253"/>
      <c r="H225" s="25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250"/>
      <c r="B226" s="251"/>
      <c r="C226" s="251"/>
      <c r="D226" s="251"/>
      <c r="E226" s="252"/>
      <c r="F226" s="253"/>
      <c r="G226" s="253"/>
      <c r="H226" s="25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250"/>
      <c r="B227" s="251"/>
      <c r="C227" s="251"/>
      <c r="D227" s="251"/>
      <c r="E227" s="252"/>
      <c r="F227" s="253"/>
      <c r="G227" s="253"/>
      <c r="H227" s="25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250"/>
      <c r="B228" s="251"/>
      <c r="C228" s="251"/>
      <c r="D228" s="251"/>
      <c r="E228" s="252"/>
      <c r="F228" s="253"/>
      <c r="G228" s="253"/>
      <c r="H228" s="25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250"/>
      <c r="B229" s="251"/>
      <c r="C229" s="251"/>
      <c r="D229" s="251"/>
      <c r="E229" s="252"/>
      <c r="F229" s="253"/>
      <c r="G229" s="253"/>
      <c r="H229" s="25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250"/>
      <c r="B230" s="251"/>
      <c r="C230" s="251"/>
      <c r="D230" s="251"/>
      <c r="E230" s="252"/>
      <c r="F230" s="253"/>
      <c r="G230" s="253"/>
      <c r="H230" s="25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250"/>
      <c r="B231" s="251"/>
      <c r="C231" s="251"/>
      <c r="D231" s="251"/>
      <c r="E231" s="252"/>
      <c r="F231" s="253"/>
      <c r="G231" s="253"/>
      <c r="H231" s="25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250"/>
      <c r="B232" s="251"/>
      <c r="C232" s="251"/>
      <c r="D232" s="251"/>
      <c r="E232" s="252"/>
      <c r="F232" s="253"/>
      <c r="G232" s="253"/>
      <c r="H232" s="25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250"/>
      <c r="B233" s="251"/>
      <c r="C233" s="251"/>
      <c r="D233" s="251"/>
      <c r="E233" s="252"/>
      <c r="F233" s="253"/>
      <c r="G233" s="253"/>
      <c r="H233" s="25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250"/>
      <c r="B234" s="251"/>
      <c r="C234" s="251"/>
      <c r="D234" s="251"/>
      <c r="E234" s="252"/>
      <c r="F234" s="253"/>
      <c r="G234" s="253"/>
      <c r="H234" s="25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250"/>
      <c r="B235" s="251"/>
      <c r="C235" s="251"/>
      <c r="D235" s="251"/>
      <c r="E235" s="252"/>
      <c r="F235" s="253"/>
      <c r="G235" s="253"/>
      <c r="H235" s="25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250"/>
      <c r="B236" s="251"/>
      <c r="C236" s="251"/>
      <c r="D236" s="251"/>
      <c r="E236" s="252"/>
      <c r="F236" s="253"/>
      <c r="G236" s="253"/>
      <c r="H236" s="25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250"/>
      <c r="B237" s="251"/>
      <c r="C237" s="251"/>
      <c r="D237" s="251"/>
      <c r="E237" s="252"/>
      <c r="F237" s="253"/>
      <c r="G237" s="253"/>
      <c r="H237" s="25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250"/>
      <c r="B238" s="251"/>
      <c r="C238" s="251"/>
      <c r="D238" s="251"/>
      <c r="E238" s="252"/>
      <c r="F238" s="253"/>
      <c r="G238" s="253"/>
      <c r="H238" s="25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250"/>
      <c r="B239" s="251"/>
      <c r="C239" s="251"/>
      <c r="D239" s="251"/>
      <c r="E239" s="252"/>
      <c r="F239" s="253"/>
      <c r="G239" s="253"/>
      <c r="H239" s="25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250"/>
      <c r="B240" s="251"/>
      <c r="C240" s="251"/>
      <c r="D240" s="251"/>
      <c r="E240" s="252"/>
      <c r="F240" s="253"/>
      <c r="G240" s="253"/>
      <c r="H240" s="25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250"/>
      <c r="B241" s="251"/>
      <c r="C241" s="251"/>
      <c r="D241" s="251"/>
      <c r="E241" s="252"/>
      <c r="F241" s="253"/>
      <c r="G241" s="253"/>
      <c r="H241" s="25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250"/>
      <c r="B242" s="251"/>
      <c r="C242" s="251"/>
      <c r="D242" s="251"/>
      <c r="E242" s="252"/>
      <c r="F242" s="253"/>
      <c r="G242" s="253"/>
      <c r="H242" s="25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250"/>
      <c r="B243" s="251"/>
      <c r="C243" s="251"/>
      <c r="D243" s="251"/>
      <c r="E243" s="252"/>
      <c r="F243" s="253"/>
      <c r="G243" s="253"/>
      <c r="H243" s="25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250"/>
      <c r="B244" s="251"/>
      <c r="C244" s="251"/>
      <c r="D244" s="251"/>
      <c r="E244" s="252"/>
      <c r="F244" s="253"/>
      <c r="G244" s="253"/>
      <c r="H244" s="25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250"/>
      <c r="B245" s="251"/>
      <c r="C245" s="251"/>
      <c r="D245" s="251"/>
      <c r="E245" s="252"/>
      <c r="F245" s="253"/>
      <c r="G245" s="253"/>
      <c r="H245" s="25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250"/>
      <c r="B246" s="251"/>
      <c r="C246" s="251"/>
      <c r="D246" s="251"/>
      <c r="E246" s="252"/>
      <c r="F246" s="253"/>
      <c r="G246" s="253"/>
      <c r="H246" s="25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250"/>
      <c r="B247" s="251"/>
      <c r="C247" s="251"/>
      <c r="D247" s="251"/>
      <c r="E247" s="252"/>
      <c r="F247" s="253"/>
      <c r="G247" s="253"/>
      <c r="H247" s="25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250"/>
      <c r="B248" s="251"/>
      <c r="C248" s="251"/>
      <c r="D248" s="251"/>
      <c r="E248" s="252"/>
      <c r="F248" s="253"/>
      <c r="G248" s="253"/>
      <c r="H248" s="25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250"/>
      <c r="B249" s="251"/>
      <c r="C249" s="251"/>
      <c r="D249" s="251"/>
      <c r="E249" s="252"/>
      <c r="F249" s="253"/>
      <c r="G249" s="253"/>
      <c r="H249" s="25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250"/>
      <c r="B250" s="251"/>
      <c r="C250" s="251"/>
      <c r="D250" s="251"/>
      <c r="E250" s="252"/>
      <c r="F250" s="253"/>
      <c r="G250" s="253"/>
      <c r="H250" s="25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250"/>
      <c r="B251" s="251"/>
      <c r="C251" s="251"/>
      <c r="D251" s="251"/>
      <c r="E251" s="252"/>
      <c r="F251" s="253"/>
      <c r="G251" s="253"/>
      <c r="H251" s="25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250"/>
      <c r="B252" s="251"/>
      <c r="C252" s="251"/>
      <c r="D252" s="251"/>
      <c r="E252" s="252"/>
      <c r="F252" s="253"/>
      <c r="G252" s="253"/>
      <c r="H252" s="25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250"/>
      <c r="B253" s="251"/>
      <c r="C253" s="251"/>
      <c r="D253" s="251"/>
      <c r="E253" s="252"/>
      <c r="F253" s="253"/>
      <c r="G253" s="253"/>
      <c r="H253" s="25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250"/>
      <c r="B254" s="251"/>
      <c r="C254" s="251"/>
      <c r="D254" s="251"/>
      <c r="E254" s="252"/>
      <c r="F254" s="253"/>
      <c r="G254" s="253"/>
      <c r="H254" s="25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250"/>
      <c r="B255" s="251"/>
      <c r="C255" s="251"/>
      <c r="D255" s="251"/>
      <c r="E255" s="252"/>
      <c r="F255" s="253"/>
      <c r="G255" s="253"/>
      <c r="H255" s="25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250"/>
      <c r="B256" s="251"/>
      <c r="C256" s="251"/>
      <c r="D256" s="251"/>
      <c r="E256" s="252"/>
      <c r="F256" s="253"/>
      <c r="G256" s="253"/>
      <c r="H256" s="25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250"/>
      <c r="B257" s="251"/>
      <c r="C257" s="251"/>
      <c r="D257" s="251"/>
      <c r="E257" s="252"/>
      <c r="F257" s="253"/>
      <c r="G257" s="253"/>
      <c r="H257" s="25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250"/>
      <c r="B258" s="251"/>
      <c r="C258" s="251"/>
      <c r="D258" s="251"/>
      <c r="E258" s="252"/>
      <c r="F258" s="253"/>
      <c r="G258" s="253"/>
      <c r="H258" s="25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250"/>
      <c r="B259" s="251"/>
      <c r="C259" s="251"/>
      <c r="D259" s="251"/>
      <c r="E259" s="252"/>
      <c r="F259" s="253"/>
      <c r="G259" s="253"/>
      <c r="H259" s="25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250"/>
      <c r="B260" s="251"/>
      <c r="C260" s="251"/>
      <c r="D260" s="251"/>
      <c r="E260" s="252"/>
      <c r="F260" s="253"/>
      <c r="G260" s="253"/>
      <c r="H260" s="25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250"/>
      <c r="B261" s="251"/>
      <c r="C261" s="251"/>
      <c r="D261" s="251"/>
      <c r="E261" s="252"/>
      <c r="F261" s="253"/>
      <c r="G261" s="253"/>
      <c r="H261" s="25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250"/>
      <c r="B262" s="251"/>
      <c r="C262" s="251"/>
      <c r="D262" s="251"/>
      <c r="E262" s="252"/>
      <c r="F262" s="253"/>
      <c r="G262" s="253"/>
      <c r="H262" s="25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250"/>
      <c r="B263" s="251"/>
      <c r="C263" s="251"/>
      <c r="D263" s="251"/>
      <c r="E263" s="252"/>
      <c r="F263" s="253"/>
      <c r="G263" s="253"/>
      <c r="H263" s="25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250"/>
      <c r="B264" s="251"/>
      <c r="C264" s="251"/>
      <c r="D264" s="251"/>
      <c r="E264" s="252"/>
      <c r="F264" s="253"/>
      <c r="G264" s="253"/>
      <c r="H264" s="25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250"/>
      <c r="B265" s="251"/>
      <c r="C265" s="251"/>
      <c r="D265" s="251"/>
      <c r="E265" s="252"/>
      <c r="F265" s="253"/>
      <c r="G265" s="253"/>
      <c r="H265" s="25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250"/>
      <c r="B266" s="251"/>
      <c r="C266" s="251"/>
      <c r="D266" s="251"/>
      <c r="E266" s="252"/>
      <c r="F266" s="253"/>
      <c r="G266" s="253"/>
      <c r="H266" s="25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250"/>
      <c r="B267" s="251"/>
      <c r="C267" s="251"/>
      <c r="D267" s="251"/>
      <c r="E267" s="252"/>
      <c r="F267" s="253"/>
      <c r="G267" s="253"/>
      <c r="H267" s="25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250"/>
      <c r="B268" s="251"/>
      <c r="C268" s="251"/>
      <c r="D268" s="251"/>
      <c r="E268" s="252"/>
      <c r="F268" s="253"/>
      <c r="G268" s="253"/>
      <c r="H268" s="25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250"/>
      <c r="B269" s="251"/>
      <c r="C269" s="251"/>
      <c r="D269" s="251"/>
      <c r="E269" s="252"/>
      <c r="F269" s="253"/>
      <c r="G269" s="253"/>
      <c r="H269" s="25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250"/>
      <c r="B270" s="251"/>
      <c r="C270" s="251"/>
      <c r="D270" s="251"/>
      <c r="E270" s="252"/>
      <c r="F270" s="253"/>
      <c r="G270" s="253"/>
      <c r="H270" s="25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250"/>
      <c r="B271" s="251"/>
      <c r="C271" s="251"/>
      <c r="D271" s="251"/>
      <c r="E271" s="252"/>
      <c r="F271" s="253"/>
      <c r="G271" s="253"/>
      <c r="H271" s="25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250"/>
      <c r="B272" s="251"/>
      <c r="C272" s="251"/>
      <c r="D272" s="251"/>
      <c r="E272" s="252"/>
      <c r="F272" s="253"/>
      <c r="G272" s="253"/>
      <c r="H272" s="25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250"/>
      <c r="B273" s="251"/>
      <c r="C273" s="251"/>
      <c r="D273" s="251"/>
      <c r="E273" s="252"/>
      <c r="F273" s="253"/>
      <c r="G273" s="253"/>
      <c r="H273" s="252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250"/>
      <c r="B274" s="251"/>
      <c r="C274" s="251"/>
      <c r="D274" s="251"/>
      <c r="E274" s="252"/>
      <c r="F274" s="253"/>
      <c r="G274" s="253"/>
      <c r="H274" s="25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250"/>
      <c r="B275" s="251"/>
      <c r="C275" s="251"/>
      <c r="D275" s="251"/>
      <c r="E275" s="252"/>
      <c r="F275" s="253"/>
      <c r="G275" s="253"/>
      <c r="H275" s="25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250"/>
      <c r="B276" s="251"/>
      <c r="C276" s="251"/>
      <c r="D276" s="251"/>
      <c r="E276" s="252"/>
      <c r="F276" s="253"/>
      <c r="G276" s="253"/>
      <c r="H276" s="25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250"/>
      <c r="B277" s="251"/>
      <c r="C277" s="251"/>
      <c r="D277" s="251"/>
      <c r="E277" s="252"/>
      <c r="F277" s="253"/>
      <c r="G277" s="253"/>
      <c r="H277" s="25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250"/>
      <c r="B278" s="251"/>
      <c r="C278" s="251"/>
      <c r="D278" s="251"/>
      <c r="E278" s="252"/>
      <c r="F278" s="253"/>
      <c r="G278" s="253"/>
      <c r="H278" s="25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250"/>
      <c r="B279" s="251"/>
      <c r="C279" s="251"/>
      <c r="D279" s="251"/>
      <c r="E279" s="252"/>
      <c r="F279" s="253"/>
      <c r="G279" s="253"/>
      <c r="H279" s="25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250"/>
      <c r="B280" s="251"/>
      <c r="C280" s="251"/>
      <c r="D280" s="251"/>
      <c r="E280" s="252"/>
      <c r="F280" s="253"/>
      <c r="G280" s="253"/>
      <c r="H280" s="25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250"/>
      <c r="B281" s="251"/>
      <c r="C281" s="251"/>
      <c r="D281" s="251"/>
      <c r="E281" s="252"/>
      <c r="F281" s="253"/>
      <c r="G281" s="253"/>
      <c r="H281" s="252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250"/>
      <c r="B282" s="251"/>
      <c r="C282" s="251"/>
      <c r="D282" s="251"/>
      <c r="E282" s="252"/>
      <c r="F282" s="253"/>
      <c r="G282" s="253"/>
      <c r="H282" s="252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250"/>
      <c r="B283" s="251"/>
      <c r="C283" s="251"/>
      <c r="D283" s="251"/>
      <c r="E283" s="252"/>
      <c r="F283" s="253"/>
      <c r="G283" s="253"/>
      <c r="H283" s="252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250"/>
      <c r="B284" s="251"/>
      <c r="C284" s="251"/>
      <c r="D284" s="251"/>
      <c r="E284" s="252"/>
      <c r="F284" s="253"/>
      <c r="G284" s="253"/>
      <c r="H284" s="252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250"/>
      <c r="B285" s="251"/>
      <c r="C285" s="251"/>
      <c r="D285" s="251"/>
      <c r="E285" s="252"/>
      <c r="F285" s="253"/>
      <c r="G285" s="253"/>
      <c r="H285" s="252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250"/>
      <c r="B286" s="251"/>
      <c r="C286" s="251"/>
      <c r="D286" s="251"/>
      <c r="E286" s="252"/>
      <c r="F286" s="253"/>
      <c r="G286" s="253"/>
      <c r="H286" s="252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250"/>
      <c r="B287" s="251"/>
      <c r="C287" s="251"/>
      <c r="D287" s="251"/>
      <c r="E287" s="252"/>
      <c r="F287" s="253"/>
      <c r="G287" s="253"/>
      <c r="H287" s="252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250"/>
      <c r="B288" s="251"/>
      <c r="C288" s="251"/>
      <c r="D288" s="251"/>
      <c r="E288" s="252"/>
      <c r="F288" s="253"/>
      <c r="G288" s="253"/>
      <c r="H288" s="252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250"/>
      <c r="B289" s="251"/>
      <c r="C289" s="251"/>
      <c r="D289" s="251"/>
      <c r="E289" s="252"/>
      <c r="F289" s="253"/>
      <c r="G289" s="253"/>
      <c r="H289" s="252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250"/>
      <c r="B290" s="251"/>
      <c r="C290" s="251"/>
      <c r="D290" s="251"/>
      <c r="E290" s="252"/>
      <c r="F290" s="253"/>
      <c r="G290" s="253"/>
      <c r="H290" s="252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250"/>
      <c r="B291" s="251"/>
      <c r="C291" s="251"/>
      <c r="D291" s="251"/>
      <c r="E291" s="252"/>
      <c r="F291" s="253"/>
      <c r="G291" s="253"/>
      <c r="H291" s="252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250"/>
      <c r="B292" s="251"/>
      <c r="C292" s="251"/>
      <c r="D292" s="251"/>
      <c r="E292" s="252"/>
      <c r="F292" s="253"/>
      <c r="G292" s="253"/>
      <c r="H292" s="252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250"/>
      <c r="B293" s="251"/>
      <c r="C293" s="251"/>
      <c r="D293" s="251"/>
      <c r="E293" s="252"/>
      <c r="F293" s="253"/>
      <c r="G293" s="253"/>
      <c r="H293" s="252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250"/>
      <c r="B294" s="251"/>
      <c r="C294" s="251"/>
      <c r="D294" s="251"/>
      <c r="E294" s="252"/>
      <c r="F294" s="253"/>
      <c r="G294" s="253"/>
      <c r="H294" s="252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250"/>
      <c r="B295" s="251"/>
      <c r="C295" s="251"/>
      <c r="D295" s="251"/>
      <c r="E295" s="252"/>
      <c r="F295" s="253"/>
      <c r="G295" s="253"/>
      <c r="H295" s="252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250"/>
      <c r="B296" s="251"/>
      <c r="C296" s="251"/>
      <c r="D296" s="251"/>
      <c r="E296" s="252"/>
      <c r="F296" s="253"/>
      <c r="G296" s="253"/>
      <c r="H296" s="252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250"/>
      <c r="B297" s="251"/>
      <c r="C297" s="251"/>
      <c r="D297" s="251"/>
      <c r="E297" s="252"/>
      <c r="F297" s="253"/>
      <c r="G297" s="253"/>
      <c r="H297" s="252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250"/>
      <c r="B298" s="251"/>
      <c r="C298" s="251"/>
      <c r="D298" s="251"/>
      <c r="E298" s="252"/>
      <c r="F298" s="253"/>
      <c r="G298" s="253"/>
      <c r="H298" s="252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250"/>
      <c r="B299" s="251"/>
      <c r="C299" s="251"/>
      <c r="D299" s="251"/>
      <c r="E299" s="252"/>
      <c r="F299" s="253"/>
      <c r="G299" s="253"/>
      <c r="H299" s="252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250"/>
      <c r="B300" s="251"/>
      <c r="C300" s="251"/>
      <c r="D300" s="251"/>
      <c r="E300" s="252"/>
      <c r="F300" s="253"/>
      <c r="G300" s="253"/>
      <c r="H300" s="252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250"/>
      <c r="B301" s="251"/>
      <c r="C301" s="251"/>
      <c r="D301" s="251"/>
      <c r="E301" s="252"/>
      <c r="F301" s="253"/>
      <c r="G301" s="253"/>
      <c r="H301" s="252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250"/>
      <c r="B302" s="251"/>
      <c r="C302" s="251"/>
      <c r="D302" s="251"/>
      <c r="E302" s="252"/>
      <c r="F302" s="253"/>
      <c r="G302" s="253"/>
      <c r="H302" s="252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250"/>
      <c r="B303" s="251"/>
      <c r="C303" s="251"/>
      <c r="D303" s="251"/>
      <c r="E303" s="252"/>
      <c r="F303" s="253"/>
      <c r="G303" s="253"/>
      <c r="H303" s="252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250"/>
      <c r="B304" s="251"/>
      <c r="C304" s="251"/>
      <c r="D304" s="251"/>
      <c r="E304" s="252"/>
      <c r="F304" s="253"/>
      <c r="G304" s="253"/>
      <c r="H304" s="252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250"/>
      <c r="B305" s="251"/>
      <c r="C305" s="251"/>
      <c r="D305" s="251"/>
      <c r="E305" s="252"/>
      <c r="F305" s="253"/>
      <c r="G305" s="253"/>
      <c r="H305" s="252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250"/>
      <c r="B306" s="251"/>
      <c r="C306" s="251"/>
      <c r="D306" s="251"/>
      <c r="E306" s="252"/>
      <c r="F306" s="253"/>
      <c r="G306" s="253"/>
      <c r="H306" s="252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250"/>
      <c r="B307" s="251"/>
      <c r="C307" s="251"/>
      <c r="D307" s="251"/>
      <c r="E307" s="252"/>
      <c r="F307" s="253"/>
      <c r="G307" s="253"/>
      <c r="H307" s="252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250"/>
      <c r="B308" s="251"/>
      <c r="C308" s="251"/>
      <c r="D308" s="251"/>
      <c r="E308" s="252"/>
      <c r="F308" s="253"/>
      <c r="G308" s="253"/>
      <c r="H308" s="252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250"/>
      <c r="B309" s="251"/>
      <c r="C309" s="251"/>
      <c r="D309" s="251"/>
      <c r="E309" s="252"/>
      <c r="F309" s="253"/>
      <c r="G309" s="253"/>
      <c r="H309" s="252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250"/>
      <c r="B310" s="251"/>
      <c r="C310" s="251"/>
      <c r="D310" s="251"/>
      <c r="E310" s="252"/>
      <c r="F310" s="253"/>
      <c r="G310" s="253"/>
      <c r="H310" s="252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250"/>
      <c r="B311" s="251"/>
      <c r="C311" s="251"/>
      <c r="D311" s="251"/>
      <c r="E311" s="252"/>
      <c r="F311" s="253"/>
      <c r="G311" s="253"/>
      <c r="H311" s="252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250"/>
      <c r="B312" s="251"/>
      <c r="C312" s="251"/>
      <c r="D312" s="251"/>
      <c r="E312" s="252"/>
      <c r="F312" s="253"/>
      <c r="G312" s="253"/>
      <c r="H312" s="252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250"/>
      <c r="B313" s="251"/>
      <c r="C313" s="251"/>
      <c r="D313" s="251"/>
      <c r="E313" s="252"/>
      <c r="F313" s="253"/>
      <c r="G313" s="253"/>
      <c r="H313" s="252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250"/>
      <c r="B314" s="251"/>
      <c r="C314" s="251"/>
      <c r="D314" s="251"/>
      <c r="E314" s="252"/>
      <c r="F314" s="253"/>
      <c r="G314" s="253"/>
      <c r="H314" s="252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250"/>
      <c r="B315" s="251"/>
      <c r="C315" s="251"/>
      <c r="D315" s="251"/>
      <c r="E315" s="252"/>
      <c r="F315" s="253"/>
      <c r="G315" s="253"/>
      <c r="H315" s="252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250"/>
      <c r="B316" s="251"/>
      <c r="C316" s="251"/>
      <c r="D316" s="251"/>
      <c r="E316" s="252"/>
      <c r="F316" s="253"/>
      <c r="G316" s="253"/>
      <c r="H316" s="252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250"/>
      <c r="B317" s="251"/>
      <c r="C317" s="251"/>
      <c r="D317" s="251"/>
      <c r="E317" s="252"/>
      <c r="F317" s="253"/>
      <c r="G317" s="253"/>
      <c r="H317" s="252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250"/>
      <c r="B318" s="251"/>
      <c r="C318" s="251"/>
      <c r="D318" s="251"/>
      <c r="E318" s="252"/>
      <c r="F318" s="253"/>
      <c r="G318" s="253"/>
      <c r="H318" s="252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250"/>
      <c r="B319" s="251"/>
      <c r="C319" s="251"/>
      <c r="D319" s="251"/>
      <c r="E319" s="252"/>
      <c r="F319" s="253"/>
      <c r="G319" s="253"/>
      <c r="H319" s="252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250"/>
      <c r="B320" s="251"/>
      <c r="C320" s="251"/>
      <c r="D320" s="251"/>
      <c r="E320" s="252"/>
      <c r="F320" s="253"/>
      <c r="G320" s="253"/>
      <c r="H320" s="252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250"/>
      <c r="B321" s="251"/>
      <c r="C321" s="251"/>
      <c r="D321" s="251"/>
      <c r="E321" s="252"/>
      <c r="F321" s="253"/>
      <c r="G321" s="253"/>
      <c r="H321" s="252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250"/>
      <c r="B322" s="251"/>
      <c r="C322" s="251"/>
      <c r="D322" s="251"/>
      <c r="E322" s="252"/>
      <c r="F322" s="253"/>
      <c r="G322" s="253"/>
      <c r="H322" s="252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250"/>
      <c r="B323" s="251"/>
      <c r="C323" s="251"/>
      <c r="D323" s="251"/>
      <c r="E323" s="252"/>
      <c r="F323" s="253"/>
      <c r="G323" s="253"/>
      <c r="H323" s="252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250"/>
      <c r="B324" s="251"/>
      <c r="C324" s="251"/>
      <c r="D324" s="251"/>
      <c r="E324" s="252"/>
      <c r="F324" s="253"/>
      <c r="G324" s="253"/>
      <c r="H324" s="252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250"/>
      <c r="B325" s="251"/>
      <c r="C325" s="251"/>
      <c r="D325" s="251"/>
      <c r="E325" s="252"/>
      <c r="F325" s="253"/>
      <c r="G325" s="253"/>
      <c r="H325" s="252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250"/>
      <c r="B326" s="251"/>
      <c r="C326" s="251"/>
      <c r="D326" s="251"/>
      <c r="E326" s="252"/>
      <c r="F326" s="253"/>
      <c r="G326" s="253"/>
      <c r="H326" s="252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250"/>
      <c r="B327" s="251"/>
      <c r="C327" s="251"/>
      <c r="D327" s="251"/>
      <c r="E327" s="252"/>
      <c r="F327" s="253"/>
      <c r="G327" s="253"/>
      <c r="H327" s="252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250"/>
      <c r="B328" s="251"/>
      <c r="C328" s="251"/>
      <c r="D328" s="251"/>
      <c r="E328" s="252"/>
      <c r="F328" s="253"/>
      <c r="G328" s="253"/>
      <c r="H328" s="252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250"/>
      <c r="B329" s="251"/>
      <c r="C329" s="251"/>
      <c r="D329" s="251"/>
      <c r="E329" s="252"/>
      <c r="F329" s="253"/>
      <c r="G329" s="253"/>
      <c r="H329" s="252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250"/>
      <c r="B330" s="251"/>
      <c r="C330" s="251"/>
      <c r="D330" s="251"/>
      <c r="E330" s="252"/>
      <c r="F330" s="253"/>
      <c r="G330" s="253"/>
      <c r="H330" s="252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250"/>
      <c r="B331" s="251"/>
      <c r="C331" s="251"/>
      <c r="D331" s="251"/>
      <c r="E331" s="252"/>
      <c r="F331" s="253"/>
      <c r="G331" s="253"/>
      <c r="H331" s="252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250"/>
      <c r="B332" s="251"/>
      <c r="C332" s="251"/>
      <c r="D332" s="251"/>
      <c r="E332" s="252"/>
      <c r="F332" s="253"/>
      <c r="G332" s="253"/>
      <c r="H332" s="252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250"/>
      <c r="B333" s="251"/>
      <c r="C333" s="251"/>
      <c r="D333" s="251"/>
      <c r="E333" s="252"/>
      <c r="F333" s="253"/>
      <c r="G333" s="253"/>
      <c r="H333" s="252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250"/>
      <c r="B334" s="251"/>
      <c r="C334" s="251"/>
      <c r="D334" s="251"/>
      <c r="E334" s="252"/>
      <c r="F334" s="253"/>
      <c r="G334" s="253"/>
      <c r="H334" s="252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250"/>
      <c r="B335" s="251"/>
      <c r="C335" s="251"/>
      <c r="D335" s="251"/>
      <c r="E335" s="252"/>
      <c r="F335" s="253"/>
      <c r="G335" s="253"/>
      <c r="H335" s="252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250"/>
      <c r="B336" s="251"/>
      <c r="C336" s="251"/>
      <c r="D336" s="251"/>
      <c r="E336" s="252"/>
      <c r="F336" s="253"/>
      <c r="G336" s="253"/>
      <c r="H336" s="252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250"/>
      <c r="B337" s="251"/>
      <c r="C337" s="251"/>
      <c r="D337" s="251"/>
      <c r="E337" s="252"/>
      <c r="F337" s="253"/>
      <c r="G337" s="253"/>
      <c r="H337" s="252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250"/>
      <c r="B338" s="251"/>
      <c r="C338" s="251"/>
      <c r="D338" s="251"/>
      <c r="E338" s="252"/>
      <c r="F338" s="253"/>
      <c r="G338" s="253"/>
      <c r="H338" s="25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250"/>
      <c r="B339" s="251"/>
      <c r="C339" s="251"/>
      <c r="D339" s="251"/>
      <c r="E339" s="252"/>
      <c r="F339" s="253"/>
      <c r="G339" s="253"/>
      <c r="H339" s="25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250"/>
      <c r="B340" s="251"/>
      <c r="C340" s="251"/>
      <c r="D340" s="251"/>
      <c r="E340" s="252"/>
      <c r="F340" s="253"/>
      <c r="G340" s="253"/>
      <c r="H340" s="25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250"/>
      <c r="B341" s="251"/>
      <c r="C341" s="251"/>
      <c r="D341" s="251"/>
      <c r="E341" s="252"/>
      <c r="F341" s="253"/>
      <c r="G341" s="253"/>
      <c r="H341" s="252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250"/>
      <c r="B342" s="251"/>
      <c r="C342" s="251"/>
      <c r="D342" s="251"/>
      <c r="E342" s="252"/>
      <c r="F342" s="253"/>
      <c r="G342" s="253"/>
      <c r="H342" s="25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250"/>
      <c r="B343" s="251"/>
      <c r="C343" s="251"/>
      <c r="D343" s="251"/>
      <c r="E343" s="252"/>
      <c r="F343" s="253"/>
      <c r="G343" s="253"/>
      <c r="H343" s="25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250"/>
      <c r="B344" s="251"/>
      <c r="C344" s="251"/>
      <c r="D344" s="251"/>
      <c r="E344" s="252"/>
      <c r="F344" s="253"/>
      <c r="G344" s="253"/>
      <c r="H344" s="25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250"/>
      <c r="B345" s="251"/>
      <c r="C345" s="251"/>
      <c r="D345" s="251"/>
      <c r="E345" s="252"/>
      <c r="F345" s="253"/>
      <c r="G345" s="253"/>
      <c r="H345" s="25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250"/>
      <c r="B346" s="251"/>
      <c r="C346" s="251"/>
      <c r="D346" s="251"/>
      <c r="E346" s="252"/>
      <c r="F346" s="253"/>
      <c r="G346" s="253"/>
      <c r="H346" s="25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250"/>
      <c r="B347" s="251"/>
      <c r="C347" s="251"/>
      <c r="D347" s="251"/>
      <c r="E347" s="252"/>
      <c r="F347" s="253"/>
      <c r="G347" s="253"/>
      <c r="H347" s="25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250"/>
      <c r="B348" s="251"/>
      <c r="C348" s="251"/>
      <c r="D348" s="251"/>
      <c r="E348" s="252"/>
      <c r="F348" s="253"/>
      <c r="G348" s="253"/>
      <c r="H348" s="25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250"/>
      <c r="B349" s="251"/>
      <c r="C349" s="251"/>
      <c r="D349" s="251"/>
      <c r="E349" s="252"/>
      <c r="F349" s="253"/>
      <c r="G349" s="253"/>
      <c r="H349" s="25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250"/>
      <c r="B350" s="251"/>
      <c r="C350" s="251"/>
      <c r="D350" s="251"/>
      <c r="E350" s="252"/>
      <c r="F350" s="253"/>
      <c r="G350" s="253"/>
      <c r="H350" s="25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250"/>
      <c r="B351" s="251"/>
      <c r="C351" s="251"/>
      <c r="D351" s="251"/>
      <c r="E351" s="252"/>
      <c r="F351" s="253"/>
      <c r="G351" s="253"/>
      <c r="H351" s="25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250"/>
      <c r="B352" s="251"/>
      <c r="C352" s="251"/>
      <c r="D352" s="251"/>
      <c r="E352" s="252"/>
      <c r="F352" s="253"/>
      <c r="G352" s="253"/>
      <c r="H352" s="25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250"/>
      <c r="B353" s="251"/>
      <c r="C353" s="251"/>
      <c r="D353" s="251"/>
      <c r="E353" s="252"/>
      <c r="F353" s="253"/>
      <c r="G353" s="253"/>
      <c r="H353" s="25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250"/>
      <c r="B354" s="251"/>
      <c r="C354" s="251"/>
      <c r="D354" s="251"/>
      <c r="E354" s="252"/>
      <c r="F354" s="253"/>
      <c r="G354" s="253"/>
      <c r="H354" s="25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250"/>
      <c r="B355" s="251"/>
      <c r="C355" s="251"/>
      <c r="D355" s="251"/>
      <c r="E355" s="252"/>
      <c r="F355" s="253"/>
      <c r="G355" s="253"/>
      <c r="H355" s="25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250"/>
      <c r="B356" s="251"/>
      <c r="C356" s="251"/>
      <c r="D356" s="251"/>
      <c r="E356" s="252"/>
      <c r="F356" s="253"/>
      <c r="G356" s="253"/>
      <c r="H356" s="25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250"/>
      <c r="B357" s="251"/>
      <c r="C357" s="251"/>
      <c r="D357" s="251"/>
      <c r="E357" s="252"/>
      <c r="F357" s="253"/>
      <c r="G357" s="253"/>
      <c r="H357" s="25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250"/>
      <c r="B358" s="251"/>
      <c r="C358" s="251"/>
      <c r="D358" s="251"/>
      <c r="E358" s="252"/>
      <c r="F358" s="253"/>
      <c r="G358" s="253"/>
      <c r="H358" s="25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250"/>
      <c r="B359" s="251"/>
      <c r="C359" s="251"/>
      <c r="D359" s="251"/>
      <c r="E359" s="252"/>
      <c r="F359" s="253"/>
      <c r="G359" s="253"/>
      <c r="H359" s="25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250"/>
      <c r="B360" s="251"/>
      <c r="C360" s="251"/>
      <c r="D360" s="251"/>
      <c r="E360" s="252"/>
      <c r="F360" s="253"/>
      <c r="G360" s="253"/>
      <c r="H360" s="25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250"/>
      <c r="B361" s="251"/>
      <c r="C361" s="251"/>
      <c r="D361" s="251"/>
      <c r="E361" s="252"/>
      <c r="F361" s="253"/>
      <c r="G361" s="253"/>
      <c r="H361" s="25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250"/>
      <c r="B362" s="251"/>
      <c r="C362" s="251"/>
      <c r="D362" s="251"/>
      <c r="E362" s="252"/>
      <c r="F362" s="253"/>
      <c r="G362" s="253"/>
      <c r="H362" s="25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250"/>
      <c r="B363" s="251"/>
      <c r="C363" s="251"/>
      <c r="D363" s="251"/>
      <c r="E363" s="252"/>
      <c r="F363" s="253"/>
      <c r="G363" s="253"/>
      <c r="H363" s="25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250"/>
      <c r="B364" s="251"/>
      <c r="C364" s="251"/>
      <c r="D364" s="251"/>
      <c r="E364" s="252"/>
      <c r="F364" s="253"/>
      <c r="G364" s="253"/>
      <c r="H364" s="25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250"/>
      <c r="B365" s="251"/>
      <c r="C365" s="251"/>
      <c r="D365" s="251"/>
      <c r="E365" s="252"/>
      <c r="F365" s="253"/>
      <c r="G365" s="253"/>
      <c r="H365" s="25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250"/>
      <c r="B366" s="251"/>
      <c r="C366" s="251"/>
      <c r="D366" s="251"/>
      <c r="E366" s="252"/>
      <c r="F366" s="253"/>
      <c r="G366" s="253"/>
      <c r="H366" s="25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250"/>
      <c r="B367" s="251"/>
      <c r="C367" s="251"/>
      <c r="D367" s="251"/>
      <c r="E367" s="252"/>
      <c r="F367" s="253"/>
      <c r="G367" s="253"/>
      <c r="H367" s="25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250"/>
      <c r="B368" s="251"/>
      <c r="C368" s="251"/>
      <c r="D368" s="251"/>
      <c r="E368" s="252"/>
      <c r="F368" s="253"/>
      <c r="G368" s="253"/>
      <c r="H368" s="25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250"/>
      <c r="B369" s="251"/>
      <c r="C369" s="251"/>
      <c r="D369" s="251"/>
      <c r="E369" s="252"/>
      <c r="F369" s="253"/>
      <c r="G369" s="253"/>
      <c r="H369" s="25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250"/>
      <c r="B370" s="251"/>
      <c r="C370" s="251"/>
      <c r="D370" s="251"/>
      <c r="E370" s="252"/>
      <c r="F370" s="253"/>
      <c r="G370" s="253"/>
      <c r="H370" s="25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250"/>
      <c r="B371" s="251"/>
      <c r="C371" s="251"/>
      <c r="D371" s="251"/>
      <c r="E371" s="252"/>
      <c r="F371" s="253"/>
      <c r="G371" s="253"/>
      <c r="H371" s="25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250"/>
      <c r="B372" s="251"/>
      <c r="C372" s="251"/>
      <c r="D372" s="251"/>
      <c r="E372" s="252"/>
      <c r="F372" s="253"/>
      <c r="G372" s="253"/>
      <c r="H372" s="25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250"/>
      <c r="B373" s="251"/>
      <c r="C373" s="251"/>
      <c r="D373" s="251"/>
      <c r="E373" s="252"/>
      <c r="F373" s="253"/>
      <c r="G373" s="253"/>
      <c r="H373" s="25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250"/>
      <c r="B374" s="251"/>
      <c r="C374" s="251"/>
      <c r="D374" s="251"/>
      <c r="E374" s="252"/>
      <c r="F374" s="253"/>
      <c r="G374" s="253"/>
      <c r="H374" s="25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250"/>
      <c r="B375" s="251"/>
      <c r="C375" s="251"/>
      <c r="D375" s="251"/>
      <c r="E375" s="252"/>
      <c r="F375" s="253"/>
      <c r="G375" s="253"/>
      <c r="H375" s="25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250"/>
      <c r="B376" s="251"/>
      <c r="C376" s="251"/>
      <c r="D376" s="251"/>
      <c r="E376" s="252"/>
      <c r="F376" s="253"/>
      <c r="G376" s="253"/>
      <c r="H376" s="25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250"/>
      <c r="B377" s="251"/>
      <c r="C377" s="251"/>
      <c r="D377" s="251"/>
      <c r="E377" s="252"/>
      <c r="F377" s="253"/>
      <c r="G377" s="253"/>
      <c r="H377" s="25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250"/>
      <c r="B378" s="251"/>
      <c r="C378" s="251"/>
      <c r="D378" s="251"/>
      <c r="E378" s="252"/>
      <c r="F378" s="253"/>
      <c r="G378" s="253"/>
      <c r="H378" s="25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250"/>
      <c r="B379" s="251"/>
      <c r="C379" s="251"/>
      <c r="D379" s="251"/>
      <c r="E379" s="252"/>
      <c r="F379" s="253"/>
      <c r="G379" s="253"/>
      <c r="H379" s="25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250"/>
      <c r="B380" s="251"/>
      <c r="C380" s="251"/>
      <c r="D380" s="251"/>
      <c r="E380" s="252"/>
      <c r="F380" s="253"/>
      <c r="G380" s="253"/>
      <c r="H380" s="25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250"/>
      <c r="B381" s="251"/>
      <c r="C381" s="251"/>
      <c r="D381" s="251"/>
      <c r="E381" s="252"/>
      <c r="F381" s="253"/>
      <c r="G381" s="253"/>
      <c r="H381" s="25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250"/>
      <c r="B382" s="251"/>
      <c r="C382" s="251"/>
      <c r="D382" s="251"/>
      <c r="E382" s="252"/>
      <c r="F382" s="253"/>
      <c r="G382" s="253"/>
      <c r="H382" s="25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250"/>
      <c r="B383" s="251"/>
      <c r="C383" s="251"/>
      <c r="D383" s="251"/>
      <c r="E383" s="252"/>
      <c r="F383" s="253"/>
      <c r="G383" s="253"/>
      <c r="H383" s="25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250"/>
      <c r="B384" s="251"/>
      <c r="C384" s="251"/>
      <c r="D384" s="251"/>
      <c r="E384" s="252"/>
      <c r="F384" s="253"/>
      <c r="G384" s="253"/>
      <c r="H384" s="25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250"/>
      <c r="B385" s="251"/>
      <c r="C385" s="251"/>
      <c r="D385" s="251"/>
      <c r="E385" s="252"/>
      <c r="F385" s="253"/>
      <c r="G385" s="253"/>
      <c r="H385" s="25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250"/>
      <c r="B386" s="251"/>
      <c r="C386" s="251"/>
      <c r="D386" s="251"/>
      <c r="E386" s="252"/>
      <c r="F386" s="253"/>
      <c r="G386" s="253"/>
      <c r="H386" s="25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250"/>
      <c r="B387" s="251"/>
      <c r="C387" s="251"/>
      <c r="D387" s="251"/>
      <c r="E387" s="252"/>
      <c r="F387" s="253"/>
      <c r="G387" s="253"/>
      <c r="H387" s="25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250"/>
      <c r="B388" s="251"/>
      <c r="C388" s="251"/>
      <c r="D388" s="251"/>
      <c r="E388" s="252"/>
      <c r="F388" s="253"/>
      <c r="G388" s="253"/>
      <c r="H388" s="25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250"/>
      <c r="B389" s="251"/>
      <c r="C389" s="251"/>
      <c r="D389" s="251"/>
      <c r="E389" s="252"/>
      <c r="F389" s="253"/>
      <c r="G389" s="253"/>
      <c r="H389" s="25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250"/>
      <c r="B390" s="251"/>
      <c r="C390" s="251"/>
      <c r="D390" s="251"/>
      <c r="E390" s="252"/>
      <c r="F390" s="253"/>
      <c r="G390" s="253"/>
      <c r="H390" s="25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250"/>
      <c r="B391" s="251"/>
      <c r="C391" s="251"/>
      <c r="D391" s="251"/>
      <c r="E391" s="252"/>
      <c r="F391" s="253"/>
      <c r="G391" s="253"/>
      <c r="H391" s="25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250"/>
      <c r="B392" s="251"/>
      <c r="C392" s="251"/>
      <c r="D392" s="251"/>
      <c r="E392" s="252"/>
      <c r="F392" s="253"/>
      <c r="G392" s="253"/>
      <c r="H392" s="25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250"/>
      <c r="B393" s="251"/>
      <c r="C393" s="251"/>
      <c r="D393" s="251"/>
      <c r="E393" s="252"/>
      <c r="F393" s="253"/>
      <c r="G393" s="253"/>
      <c r="H393" s="25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250"/>
      <c r="B394" s="251"/>
      <c r="C394" s="251"/>
      <c r="D394" s="251"/>
      <c r="E394" s="252"/>
      <c r="F394" s="253"/>
      <c r="G394" s="253"/>
      <c r="H394" s="25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250"/>
      <c r="B395" s="251"/>
      <c r="C395" s="251"/>
      <c r="D395" s="251"/>
      <c r="E395" s="252"/>
      <c r="F395" s="253"/>
      <c r="G395" s="253"/>
      <c r="H395" s="25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250"/>
      <c r="B396" s="251"/>
      <c r="C396" s="251"/>
      <c r="D396" s="251"/>
      <c r="E396" s="252"/>
      <c r="F396" s="253"/>
      <c r="G396" s="253"/>
      <c r="H396" s="25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250"/>
      <c r="B397" s="251"/>
      <c r="C397" s="251"/>
      <c r="D397" s="251"/>
      <c r="E397" s="252"/>
      <c r="F397" s="253"/>
      <c r="G397" s="253"/>
      <c r="H397" s="25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250"/>
      <c r="B398" s="251"/>
      <c r="C398" s="251"/>
      <c r="D398" s="251"/>
      <c r="E398" s="252"/>
      <c r="F398" s="253"/>
      <c r="G398" s="253"/>
      <c r="H398" s="25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250"/>
      <c r="B399" s="251"/>
      <c r="C399" s="251"/>
      <c r="D399" s="251"/>
      <c r="E399" s="252"/>
      <c r="F399" s="253"/>
      <c r="G399" s="253"/>
      <c r="H399" s="25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250"/>
      <c r="B400" s="251"/>
      <c r="C400" s="251"/>
      <c r="D400" s="251"/>
      <c r="E400" s="252"/>
      <c r="F400" s="253"/>
      <c r="G400" s="253"/>
      <c r="H400" s="25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250"/>
      <c r="B401" s="251"/>
      <c r="C401" s="251"/>
      <c r="D401" s="251"/>
      <c r="E401" s="252"/>
      <c r="F401" s="253"/>
      <c r="G401" s="253"/>
      <c r="H401" s="25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250"/>
      <c r="B402" s="251"/>
      <c r="C402" s="251"/>
      <c r="D402" s="251"/>
      <c r="E402" s="252"/>
      <c r="F402" s="253"/>
      <c r="G402" s="253"/>
      <c r="H402" s="25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250"/>
      <c r="B403" s="251"/>
      <c r="C403" s="251"/>
      <c r="D403" s="251"/>
      <c r="E403" s="252"/>
      <c r="F403" s="253"/>
      <c r="G403" s="253"/>
      <c r="H403" s="25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250"/>
      <c r="B404" s="251"/>
      <c r="C404" s="251"/>
      <c r="D404" s="251"/>
      <c r="E404" s="252"/>
      <c r="F404" s="253"/>
      <c r="G404" s="253"/>
      <c r="H404" s="25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250"/>
      <c r="B405" s="251"/>
      <c r="C405" s="251"/>
      <c r="D405" s="251"/>
      <c r="E405" s="252"/>
      <c r="F405" s="253"/>
      <c r="G405" s="253"/>
      <c r="H405" s="25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250"/>
      <c r="B406" s="251"/>
      <c r="C406" s="251"/>
      <c r="D406" s="251"/>
      <c r="E406" s="252"/>
      <c r="F406" s="253"/>
      <c r="G406" s="253"/>
      <c r="H406" s="25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250"/>
      <c r="B407" s="251"/>
      <c r="C407" s="251"/>
      <c r="D407" s="251"/>
      <c r="E407" s="252"/>
      <c r="F407" s="253"/>
      <c r="G407" s="253"/>
      <c r="H407" s="25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250"/>
      <c r="B408" s="251"/>
      <c r="C408" s="251"/>
      <c r="D408" s="251"/>
      <c r="E408" s="252"/>
      <c r="F408" s="253"/>
      <c r="G408" s="253"/>
      <c r="H408" s="25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250"/>
      <c r="B409" s="251"/>
      <c r="C409" s="251"/>
      <c r="D409" s="251"/>
      <c r="E409" s="252"/>
      <c r="F409" s="253"/>
      <c r="G409" s="253"/>
      <c r="H409" s="25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250"/>
      <c r="B410" s="251"/>
      <c r="C410" s="251"/>
      <c r="D410" s="251"/>
      <c r="E410" s="252"/>
      <c r="F410" s="253"/>
      <c r="G410" s="253"/>
      <c r="H410" s="25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250"/>
      <c r="B411" s="251"/>
      <c r="C411" s="251"/>
      <c r="D411" s="251"/>
      <c r="E411" s="252"/>
      <c r="F411" s="253"/>
      <c r="G411" s="253"/>
      <c r="H411" s="25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250"/>
      <c r="B412" s="251"/>
      <c r="C412" s="251"/>
      <c r="D412" s="251"/>
      <c r="E412" s="252"/>
      <c r="F412" s="253"/>
      <c r="G412" s="253"/>
      <c r="H412" s="25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250"/>
      <c r="B413" s="251"/>
      <c r="C413" s="251"/>
      <c r="D413" s="251"/>
      <c r="E413" s="252"/>
      <c r="F413" s="253"/>
      <c r="G413" s="253"/>
      <c r="H413" s="25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250"/>
      <c r="B414" s="251"/>
      <c r="C414" s="251"/>
      <c r="D414" s="251"/>
      <c r="E414" s="252"/>
      <c r="F414" s="253"/>
      <c r="G414" s="253"/>
      <c r="H414" s="25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250"/>
      <c r="B415" s="251"/>
      <c r="C415" s="251"/>
      <c r="D415" s="251"/>
      <c r="E415" s="252"/>
      <c r="F415" s="253"/>
      <c r="G415" s="253"/>
      <c r="H415" s="25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250"/>
      <c r="B416" s="251"/>
      <c r="C416" s="251"/>
      <c r="D416" s="251"/>
      <c r="E416" s="252"/>
      <c r="F416" s="253"/>
      <c r="G416" s="253"/>
      <c r="H416" s="25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250"/>
      <c r="B417" s="251"/>
      <c r="C417" s="251"/>
      <c r="D417" s="251"/>
      <c r="E417" s="252"/>
      <c r="F417" s="253"/>
      <c r="G417" s="253"/>
      <c r="H417" s="25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250"/>
      <c r="B418" s="251"/>
      <c r="C418" s="251"/>
      <c r="D418" s="251"/>
      <c r="E418" s="252"/>
      <c r="F418" s="253"/>
      <c r="G418" s="253"/>
      <c r="H418" s="25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250"/>
      <c r="B419" s="251"/>
      <c r="C419" s="251"/>
      <c r="D419" s="251"/>
      <c r="E419" s="252"/>
      <c r="F419" s="253"/>
      <c r="G419" s="253"/>
      <c r="H419" s="25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250"/>
      <c r="B420" s="251"/>
      <c r="C420" s="251"/>
      <c r="D420" s="251"/>
      <c r="E420" s="252"/>
      <c r="F420" s="253"/>
      <c r="G420" s="253"/>
      <c r="H420" s="25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250"/>
      <c r="B421" s="251"/>
      <c r="C421" s="251"/>
      <c r="D421" s="251"/>
      <c r="E421" s="252"/>
      <c r="F421" s="253"/>
      <c r="G421" s="253"/>
      <c r="H421" s="25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250"/>
      <c r="B422" s="251"/>
      <c r="C422" s="251"/>
      <c r="D422" s="251"/>
      <c r="E422" s="252"/>
      <c r="F422" s="253"/>
      <c r="G422" s="253"/>
      <c r="H422" s="25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250"/>
      <c r="B423" s="251"/>
      <c r="C423" s="251"/>
      <c r="D423" s="251"/>
      <c r="E423" s="252"/>
      <c r="F423" s="253"/>
      <c r="G423" s="253"/>
      <c r="H423" s="25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250"/>
      <c r="B424" s="251"/>
      <c r="C424" s="251"/>
      <c r="D424" s="251"/>
      <c r="E424" s="252"/>
      <c r="F424" s="253"/>
      <c r="G424" s="253"/>
      <c r="H424" s="25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250"/>
      <c r="B425" s="251"/>
      <c r="C425" s="251"/>
      <c r="D425" s="251"/>
      <c r="E425" s="252"/>
      <c r="F425" s="253"/>
      <c r="G425" s="253"/>
      <c r="H425" s="25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250"/>
      <c r="B426" s="251"/>
      <c r="C426" s="251"/>
      <c r="D426" s="251"/>
      <c r="E426" s="252"/>
      <c r="F426" s="253"/>
      <c r="G426" s="253"/>
      <c r="H426" s="25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250"/>
      <c r="B427" s="251"/>
      <c r="C427" s="251"/>
      <c r="D427" s="251"/>
      <c r="E427" s="252"/>
      <c r="F427" s="253"/>
      <c r="G427" s="253"/>
      <c r="H427" s="25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250"/>
      <c r="B428" s="251"/>
      <c r="C428" s="251"/>
      <c r="D428" s="251"/>
      <c r="E428" s="252"/>
      <c r="F428" s="253"/>
      <c r="G428" s="253"/>
      <c r="H428" s="25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250"/>
      <c r="B429" s="251"/>
      <c r="C429" s="251"/>
      <c r="D429" s="251"/>
      <c r="E429" s="252"/>
      <c r="F429" s="253"/>
      <c r="G429" s="253"/>
      <c r="H429" s="25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250"/>
      <c r="B430" s="251"/>
      <c r="C430" s="251"/>
      <c r="D430" s="251"/>
      <c r="E430" s="252"/>
      <c r="F430" s="253"/>
      <c r="G430" s="253"/>
      <c r="H430" s="25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250"/>
      <c r="B431" s="251"/>
      <c r="C431" s="251"/>
      <c r="D431" s="251"/>
      <c r="E431" s="252"/>
      <c r="F431" s="253"/>
      <c r="G431" s="253"/>
      <c r="H431" s="25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250"/>
      <c r="B432" s="251"/>
      <c r="C432" s="251"/>
      <c r="D432" s="251"/>
      <c r="E432" s="252"/>
      <c r="F432" s="253"/>
      <c r="G432" s="253"/>
      <c r="H432" s="25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250"/>
      <c r="B433" s="251"/>
      <c r="C433" s="251"/>
      <c r="D433" s="251"/>
      <c r="E433" s="252"/>
      <c r="F433" s="253"/>
      <c r="G433" s="253"/>
      <c r="H433" s="25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250"/>
      <c r="B434" s="251"/>
      <c r="C434" s="251"/>
      <c r="D434" s="251"/>
      <c r="E434" s="252"/>
      <c r="F434" s="253"/>
      <c r="G434" s="253"/>
      <c r="H434" s="25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250"/>
      <c r="B435" s="251"/>
      <c r="C435" s="251"/>
      <c r="D435" s="251"/>
      <c r="E435" s="252"/>
      <c r="F435" s="253"/>
      <c r="G435" s="253"/>
      <c r="H435" s="25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250"/>
      <c r="B436" s="251"/>
      <c r="C436" s="251"/>
      <c r="D436" s="251"/>
      <c r="E436" s="252"/>
      <c r="F436" s="253"/>
      <c r="G436" s="253"/>
      <c r="H436" s="25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250"/>
      <c r="B437" s="251"/>
      <c r="C437" s="251"/>
      <c r="D437" s="251"/>
      <c r="E437" s="252"/>
      <c r="F437" s="253"/>
      <c r="G437" s="253"/>
      <c r="H437" s="25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250"/>
      <c r="B438" s="251"/>
      <c r="C438" s="251"/>
      <c r="D438" s="251"/>
      <c r="E438" s="252"/>
      <c r="F438" s="253"/>
      <c r="G438" s="253"/>
      <c r="H438" s="25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250"/>
      <c r="B439" s="251"/>
      <c r="C439" s="251"/>
      <c r="D439" s="251"/>
      <c r="E439" s="252"/>
      <c r="F439" s="253"/>
      <c r="G439" s="253"/>
      <c r="H439" s="25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250"/>
      <c r="B440" s="251"/>
      <c r="C440" s="251"/>
      <c r="D440" s="251"/>
      <c r="E440" s="252"/>
      <c r="F440" s="253"/>
      <c r="G440" s="253"/>
      <c r="H440" s="25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250"/>
      <c r="B441" s="251"/>
      <c r="C441" s="251"/>
      <c r="D441" s="251"/>
      <c r="E441" s="252"/>
      <c r="F441" s="253"/>
      <c r="G441" s="253"/>
      <c r="H441" s="25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250"/>
      <c r="B442" s="251"/>
      <c r="C442" s="251"/>
      <c r="D442" s="251"/>
      <c r="E442" s="252"/>
      <c r="F442" s="253"/>
      <c r="G442" s="253"/>
      <c r="H442" s="25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250"/>
      <c r="B443" s="251"/>
      <c r="C443" s="251"/>
      <c r="D443" s="251"/>
      <c r="E443" s="252"/>
      <c r="F443" s="253"/>
      <c r="G443" s="253"/>
      <c r="H443" s="25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250"/>
      <c r="B444" s="251"/>
      <c r="C444" s="251"/>
      <c r="D444" s="251"/>
      <c r="E444" s="252"/>
      <c r="F444" s="253"/>
      <c r="G444" s="253"/>
      <c r="H444" s="25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250"/>
      <c r="B445" s="251"/>
      <c r="C445" s="251"/>
      <c r="D445" s="251"/>
      <c r="E445" s="252"/>
      <c r="F445" s="253"/>
      <c r="G445" s="253"/>
      <c r="H445" s="25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250"/>
      <c r="B446" s="251"/>
      <c r="C446" s="251"/>
      <c r="D446" s="251"/>
      <c r="E446" s="252"/>
      <c r="F446" s="253"/>
      <c r="G446" s="253"/>
      <c r="H446" s="25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250"/>
      <c r="B447" s="251"/>
      <c r="C447" s="251"/>
      <c r="D447" s="251"/>
      <c r="E447" s="252"/>
      <c r="F447" s="253"/>
      <c r="G447" s="253"/>
      <c r="H447" s="25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250"/>
      <c r="B448" s="251"/>
      <c r="C448" s="251"/>
      <c r="D448" s="251"/>
      <c r="E448" s="252"/>
      <c r="F448" s="253"/>
      <c r="G448" s="253"/>
      <c r="H448" s="25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250"/>
      <c r="B449" s="251"/>
      <c r="C449" s="251"/>
      <c r="D449" s="251"/>
      <c r="E449" s="252"/>
      <c r="F449" s="253"/>
      <c r="G449" s="253"/>
      <c r="H449" s="25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250"/>
      <c r="B450" s="251"/>
      <c r="C450" s="251"/>
      <c r="D450" s="251"/>
      <c r="E450" s="252"/>
      <c r="F450" s="253"/>
      <c r="G450" s="253"/>
      <c r="H450" s="25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250"/>
      <c r="B451" s="251"/>
      <c r="C451" s="251"/>
      <c r="D451" s="251"/>
      <c r="E451" s="252"/>
      <c r="F451" s="253"/>
      <c r="G451" s="253"/>
      <c r="H451" s="25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250"/>
      <c r="B452" s="251"/>
      <c r="C452" s="251"/>
      <c r="D452" s="251"/>
      <c r="E452" s="252"/>
      <c r="F452" s="253"/>
      <c r="G452" s="253"/>
      <c r="H452" s="25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250"/>
      <c r="B453" s="251"/>
      <c r="C453" s="251"/>
      <c r="D453" s="251"/>
      <c r="E453" s="252"/>
      <c r="F453" s="253"/>
      <c r="G453" s="253"/>
      <c r="H453" s="25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250"/>
      <c r="B454" s="251"/>
      <c r="C454" s="251"/>
      <c r="D454" s="251"/>
      <c r="E454" s="252"/>
      <c r="F454" s="253"/>
      <c r="G454" s="253"/>
      <c r="H454" s="25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250"/>
      <c r="B455" s="251"/>
      <c r="C455" s="251"/>
      <c r="D455" s="251"/>
      <c r="E455" s="252"/>
      <c r="F455" s="253"/>
      <c r="G455" s="253"/>
      <c r="H455" s="25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250"/>
      <c r="B456" s="251"/>
      <c r="C456" s="251"/>
      <c r="D456" s="251"/>
      <c r="E456" s="252"/>
      <c r="F456" s="253"/>
      <c r="G456" s="253"/>
      <c r="H456" s="25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250"/>
      <c r="B457" s="251"/>
      <c r="C457" s="251"/>
      <c r="D457" s="251"/>
      <c r="E457" s="252"/>
      <c r="F457" s="253"/>
      <c r="G457" s="253"/>
      <c r="H457" s="25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250"/>
      <c r="B458" s="251"/>
      <c r="C458" s="251"/>
      <c r="D458" s="251"/>
      <c r="E458" s="252"/>
      <c r="F458" s="253"/>
      <c r="G458" s="253"/>
      <c r="H458" s="25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250"/>
      <c r="B459" s="251"/>
      <c r="C459" s="251"/>
      <c r="D459" s="251"/>
      <c r="E459" s="252"/>
      <c r="F459" s="253"/>
      <c r="G459" s="253"/>
      <c r="H459" s="25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250"/>
      <c r="B460" s="251"/>
      <c r="C460" s="251"/>
      <c r="D460" s="251"/>
      <c r="E460" s="252"/>
      <c r="F460" s="253"/>
      <c r="G460" s="253"/>
      <c r="H460" s="25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250"/>
      <c r="B461" s="251"/>
      <c r="C461" s="251"/>
      <c r="D461" s="251"/>
      <c r="E461" s="252"/>
      <c r="F461" s="253"/>
      <c r="G461" s="253"/>
      <c r="H461" s="25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250"/>
      <c r="B462" s="251"/>
      <c r="C462" s="251"/>
      <c r="D462" s="251"/>
      <c r="E462" s="252"/>
      <c r="F462" s="253"/>
      <c r="G462" s="253"/>
      <c r="H462" s="25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250"/>
      <c r="B463" s="251"/>
      <c r="C463" s="251"/>
      <c r="D463" s="251"/>
      <c r="E463" s="252"/>
      <c r="F463" s="253"/>
      <c r="G463" s="253"/>
      <c r="H463" s="25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250"/>
      <c r="B464" s="251"/>
      <c r="C464" s="251"/>
      <c r="D464" s="251"/>
      <c r="E464" s="252"/>
      <c r="F464" s="253"/>
      <c r="G464" s="253"/>
      <c r="H464" s="25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250"/>
      <c r="B465" s="251"/>
      <c r="C465" s="251"/>
      <c r="D465" s="251"/>
      <c r="E465" s="252"/>
      <c r="F465" s="253"/>
      <c r="G465" s="253"/>
      <c r="H465" s="25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250"/>
      <c r="B466" s="251"/>
      <c r="C466" s="251"/>
      <c r="D466" s="251"/>
      <c r="E466" s="252"/>
      <c r="F466" s="253"/>
      <c r="G466" s="253"/>
      <c r="H466" s="25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250"/>
      <c r="B467" s="251"/>
      <c r="C467" s="251"/>
      <c r="D467" s="251"/>
      <c r="E467" s="252"/>
      <c r="F467" s="253"/>
      <c r="G467" s="253"/>
      <c r="H467" s="25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250"/>
      <c r="B468" s="251"/>
      <c r="C468" s="251"/>
      <c r="D468" s="251"/>
      <c r="E468" s="252"/>
      <c r="F468" s="253"/>
      <c r="G468" s="253"/>
      <c r="H468" s="25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250"/>
      <c r="B469" s="251"/>
      <c r="C469" s="251"/>
      <c r="D469" s="251"/>
      <c r="E469" s="252"/>
      <c r="F469" s="253"/>
      <c r="G469" s="253"/>
      <c r="H469" s="25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250"/>
      <c r="B470" s="251"/>
      <c r="C470" s="251"/>
      <c r="D470" s="251"/>
      <c r="E470" s="252"/>
      <c r="F470" s="253"/>
      <c r="G470" s="253"/>
      <c r="H470" s="25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250"/>
      <c r="B471" s="251"/>
      <c r="C471" s="251"/>
      <c r="D471" s="251"/>
      <c r="E471" s="252"/>
      <c r="F471" s="253"/>
      <c r="G471" s="253"/>
      <c r="H471" s="25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250"/>
      <c r="B472" s="251"/>
      <c r="C472" s="251"/>
      <c r="D472" s="251"/>
      <c r="E472" s="252"/>
      <c r="F472" s="253"/>
      <c r="G472" s="253"/>
      <c r="H472" s="25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250"/>
      <c r="B473" s="251"/>
      <c r="C473" s="251"/>
      <c r="D473" s="251"/>
      <c r="E473" s="252"/>
      <c r="F473" s="253"/>
      <c r="G473" s="253"/>
      <c r="H473" s="25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250"/>
      <c r="B474" s="251"/>
      <c r="C474" s="251"/>
      <c r="D474" s="251"/>
      <c r="E474" s="252"/>
      <c r="F474" s="253"/>
      <c r="G474" s="253"/>
      <c r="H474" s="25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250"/>
      <c r="B475" s="251"/>
      <c r="C475" s="251"/>
      <c r="D475" s="251"/>
      <c r="E475" s="252"/>
      <c r="F475" s="253"/>
      <c r="G475" s="253"/>
      <c r="H475" s="25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250"/>
      <c r="B476" s="251"/>
      <c r="C476" s="251"/>
      <c r="D476" s="251"/>
      <c r="E476" s="252"/>
      <c r="F476" s="253"/>
      <c r="G476" s="253"/>
      <c r="H476" s="25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250"/>
      <c r="B477" s="251"/>
      <c r="C477" s="251"/>
      <c r="D477" s="251"/>
      <c r="E477" s="252"/>
      <c r="F477" s="253"/>
      <c r="G477" s="253"/>
      <c r="H477" s="25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250"/>
      <c r="B478" s="251"/>
      <c r="C478" s="251"/>
      <c r="D478" s="251"/>
      <c r="E478" s="252"/>
      <c r="F478" s="253"/>
      <c r="G478" s="253"/>
      <c r="H478" s="25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250"/>
      <c r="B479" s="251"/>
      <c r="C479" s="251"/>
      <c r="D479" s="251"/>
      <c r="E479" s="252"/>
      <c r="F479" s="253"/>
      <c r="G479" s="253"/>
      <c r="H479" s="25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250"/>
      <c r="B480" s="251"/>
      <c r="C480" s="251"/>
      <c r="D480" s="251"/>
      <c r="E480" s="252"/>
      <c r="F480" s="253"/>
      <c r="G480" s="253"/>
      <c r="H480" s="25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250"/>
      <c r="B481" s="251"/>
      <c r="C481" s="251"/>
      <c r="D481" s="251"/>
      <c r="E481" s="252"/>
      <c r="F481" s="253"/>
      <c r="G481" s="253"/>
      <c r="H481" s="25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250"/>
      <c r="B482" s="251"/>
      <c r="C482" s="251"/>
      <c r="D482" s="251"/>
      <c r="E482" s="252"/>
      <c r="F482" s="253"/>
      <c r="G482" s="253"/>
      <c r="H482" s="25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250"/>
      <c r="B483" s="251"/>
      <c r="C483" s="251"/>
      <c r="D483" s="251"/>
      <c r="E483" s="252"/>
      <c r="F483" s="253"/>
      <c r="G483" s="253"/>
      <c r="H483" s="25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250"/>
      <c r="B484" s="251"/>
      <c r="C484" s="251"/>
      <c r="D484" s="251"/>
      <c r="E484" s="252"/>
      <c r="F484" s="253"/>
      <c r="G484" s="253"/>
      <c r="H484" s="25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250"/>
      <c r="B485" s="251"/>
      <c r="C485" s="251"/>
      <c r="D485" s="251"/>
      <c r="E485" s="252"/>
      <c r="F485" s="253"/>
      <c r="G485" s="253"/>
      <c r="H485" s="25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250"/>
      <c r="B486" s="251"/>
      <c r="C486" s="251"/>
      <c r="D486" s="251"/>
      <c r="E486" s="252"/>
      <c r="F486" s="253"/>
      <c r="G486" s="253"/>
      <c r="H486" s="25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250"/>
      <c r="B487" s="251"/>
      <c r="C487" s="251"/>
      <c r="D487" s="251"/>
      <c r="E487" s="252"/>
      <c r="F487" s="253"/>
      <c r="G487" s="253"/>
      <c r="H487" s="25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250"/>
      <c r="B488" s="251"/>
      <c r="C488" s="251"/>
      <c r="D488" s="251"/>
      <c r="E488" s="252"/>
      <c r="F488" s="253"/>
      <c r="G488" s="253"/>
      <c r="H488" s="25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250"/>
      <c r="B489" s="251"/>
      <c r="C489" s="251"/>
      <c r="D489" s="251"/>
      <c r="E489" s="252"/>
      <c r="F489" s="253"/>
      <c r="G489" s="253"/>
      <c r="H489" s="25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250"/>
      <c r="B490" s="251"/>
      <c r="C490" s="251"/>
      <c r="D490" s="251"/>
      <c r="E490" s="252"/>
      <c r="F490" s="253"/>
      <c r="G490" s="253"/>
      <c r="H490" s="25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250"/>
      <c r="B491" s="251"/>
      <c r="C491" s="251"/>
      <c r="D491" s="251"/>
      <c r="E491" s="252"/>
      <c r="F491" s="253"/>
      <c r="G491" s="253"/>
      <c r="H491" s="25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250"/>
      <c r="B492" s="251"/>
      <c r="C492" s="251"/>
      <c r="D492" s="251"/>
      <c r="E492" s="252"/>
      <c r="F492" s="253"/>
      <c r="G492" s="253"/>
      <c r="H492" s="25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250"/>
      <c r="B493" s="251"/>
      <c r="C493" s="251"/>
      <c r="D493" s="251"/>
      <c r="E493" s="252"/>
      <c r="F493" s="253"/>
      <c r="G493" s="253"/>
      <c r="H493" s="25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250"/>
      <c r="B494" s="251"/>
      <c r="C494" s="251"/>
      <c r="D494" s="251"/>
      <c r="E494" s="252"/>
      <c r="F494" s="253"/>
      <c r="G494" s="253"/>
      <c r="H494" s="25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250"/>
      <c r="B495" s="251"/>
      <c r="C495" s="251"/>
      <c r="D495" s="251"/>
      <c r="E495" s="252"/>
      <c r="F495" s="253"/>
      <c r="G495" s="253"/>
      <c r="H495" s="25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250"/>
      <c r="B496" s="251"/>
      <c r="C496" s="251"/>
      <c r="D496" s="251"/>
      <c r="E496" s="252"/>
      <c r="F496" s="253"/>
      <c r="G496" s="253"/>
      <c r="H496" s="25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250"/>
      <c r="B497" s="251"/>
      <c r="C497" s="251"/>
      <c r="D497" s="251"/>
      <c r="E497" s="252"/>
      <c r="F497" s="253"/>
      <c r="G497" s="253"/>
      <c r="H497" s="25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250"/>
      <c r="B498" s="251"/>
      <c r="C498" s="251"/>
      <c r="D498" s="251"/>
      <c r="E498" s="252"/>
      <c r="F498" s="253"/>
      <c r="G498" s="253"/>
      <c r="H498" s="25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250"/>
      <c r="B499" s="251"/>
      <c r="C499" s="251"/>
      <c r="D499" s="251"/>
      <c r="E499" s="252"/>
      <c r="F499" s="253"/>
      <c r="G499" s="253"/>
      <c r="H499" s="25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250"/>
      <c r="B500" s="251"/>
      <c r="C500" s="251"/>
      <c r="D500" s="251"/>
      <c r="E500" s="252"/>
      <c r="F500" s="253"/>
      <c r="G500" s="253"/>
      <c r="H500" s="25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250"/>
      <c r="B501" s="251"/>
      <c r="C501" s="251"/>
      <c r="D501" s="251"/>
      <c r="E501" s="252"/>
      <c r="F501" s="253"/>
      <c r="G501" s="253"/>
      <c r="H501" s="25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250"/>
      <c r="B502" s="251"/>
      <c r="C502" s="251"/>
      <c r="D502" s="251"/>
      <c r="E502" s="252"/>
      <c r="F502" s="253"/>
      <c r="G502" s="253"/>
      <c r="H502" s="25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250"/>
      <c r="B503" s="251"/>
      <c r="C503" s="251"/>
      <c r="D503" s="251"/>
      <c r="E503" s="252"/>
      <c r="F503" s="253"/>
      <c r="G503" s="253"/>
      <c r="H503" s="25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250"/>
      <c r="B504" s="251"/>
      <c r="C504" s="251"/>
      <c r="D504" s="251"/>
      <c r="E504" s="252"/>
      <c r="F504" s="253"/>
      <c r="G504" s="253"/>
      <c r="H504" s="25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250"/>
      <c r="B505" s="251"/>
      <c r="C505" s="251"/>
      <c r="D505" s="251"/>
      <c r="E505" s="252"/>
      <c r="F505" s="253"/>
      <c r="G505" s="253"/>
      <c r="H505" s="25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250"/>
      <c r="B506" s="251"/>
      <c r="C506" s="251"/>
      <c r="D506" s="251"/>
      <c r="E506" s="252"/>
      <c r="F506" s="253"/>
      <c r="G506" s="253"/>
      <c r="H506" s="25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250"/>
      <c r="B507" s="251"/>
      <c r="C507" s="251"/>
      <c r="D507" s="251"/>
      <c r="E507" s="252"/>
      <c r="F507" s="253"/>
      <c r="G507" s="253"/>
      <c r="H507" s="25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250"/>
      <c r="B508" s="251"/>
      <c r="C508" s="251"/>
      <c r="D508" s="251"/>
      <c r="E508" s="252"/>
      <c r="F508" s="253"/>
      <c r="G508" s="253"/>
      <c r="H508" s="25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250"/>
      <c r="B509" s="251"/>
      <c r="C509" s="251"/>
      <c r="D509" s="251"/>
      <c r="E509" s="252"/>
      <c r="F509" s="253"/>
      <c r="G509" s="253"/>
      <c r="H509" s="25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250"/>
      <c r="B510" s="251"/>
      <c r="C510" s="251"/>
      <c r="D510" s="251"/>
      <c r="E510" s="252"/>
      <c r="F510" s="253"/>
      <c r="G510" s="253"/>
      <c r="H510" s="25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250"/>
      <c r="B511" s="251"/>
      <c r="C511" s="251"/>
      <c r="D511" s="251"/>
      <c r="E511" s="252"/>
      <c r="F511" s="253"/>
      <c r="G511" s="253"/>
      <c r="H511" s="25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250"/>
      <c r="B512" s="251"/>
      <c r="C512" s="251"/>
      <c r="D512" s="251"/>
      <c r="E512" s="252"/>
      <c r="F512" s="253"/>
      <c r="G512" s="253"/>
      <c r="H512" s="25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250"/>
      <c r="B513" s="251"/>
      <c r="C513" s="251"/>
      <c r="D513" s="251"/>
      <c r="E513" s="252"/>
      <c r="F513" s="253"/>
      <c r="G513" s="253"/>
      <c r="H513" s="25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250"/>
      <c r="B514" s="251"/>
      <c r="C514" s="251"/>
      <c r="D514" s="251"/>
      <c r="E514" s="252"/>
      <c r="F514" s="253"/>
      <c r="G514" s="253"/>
      <c r="H514" s="25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250"/>
      <c r="B515" s="251"/>
      <c r="C515" s="251"/>
      <c r="D515" s="251"/>
      <c r="E515" s="252"/>
      <c r="F515" s="253"/>
      <c r="G515" s="253"/>
      <c r="H515" s="25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250"/>
      <c r="B516" s="251"/>
      <c r="C516" s="251"/>
      <c r="D516" s="251"/>
      <c r="E516" s="252"/>
      <c r="F516" s="253"/>
      <c r="G516" s="253"/>
      <c r="H516" s="25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250"/>
      <c r="B517" s="251"/>
      <c r="C517" s="251"/>
      <c r="D517" s="251"/>
      <c r="E517" s="252"/>
      <c r="F517" s="253"/>
      <c r="G517" s="253"/>
      <c r="H517" s="25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250"/>
      <c r="B518" s="251"/>
      <c r="C518" s="251"/>
      <c r="D518" s="251"/>
      <c r="E518" s="252"/>
      <c r="F518" s="253"/>
      <c r="G518" s="253"/>
      <c r="H518" s="25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250"/>
      <c r="B519" s="251"/>
      <c r="C519" s="251"/>
      <c r="D519" s="251"/>
      <c r="E519" s="252"/>
      <c r="F519" s="253"/>
      <c r="G519" s="253"/>
      <c r="H519" s="25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250"/>
      <c r="B520" s="251"/>
      <c r="C520" s="251"/>
      <c r="D520" s="251"/>
      <c r="E520" s="252"/>
      <c r="F520" s="253"/>
      <c r="G520" s="253"/>
      <c r="H520" s="25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250"/>
      <c r="B521" s="251"/>
      <c r="C521" s="251"/>
      <c r="D521" s="251"/>
      <c r="E521" s="252"/>
      <c r="F521" s="253"/>
      <c r="G521" s="253"/>
      <c r="H521" s="25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250"/>
      <c r="B522" s="251"/>
      <c r="C522" s="251"/>
      <c r="D522" s="251"/>
      <c r="E522" s="252"/>
      <c r="F522" s="253"/>
      <c r="G522" s="253"/>
      <c r="H522" s="25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250"/>
      <c r="B523" s="251"/>
      <c r="C523" s="251"/>
      <c r="D523" s="251"/>
      <c r="E523" s="252"/>
      <c r="F523" s="253"/>
      <c r="G523" s="253"/>
      <c r="H523" s="25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250"/>
      <c r="B524" s="251"/>
      <c r="C524" s="251"/>
      <c r="D524" s="251"/>
      <c r="E524" s="252"/>
      <c r="F524" s="253"/>
      <c r="G524" s="253"/>
      <c r="H524" s="25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250"/>
      <c r="B525" s="251"/>
      <c r="C525" s="251"/>
      <c r="D525" s="251"/>
      <c r="E525" s="252"/>
      <c r="F525" s="253"/>
      <c r="G525" s="253"/>
      <c r="H525" s="25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250"/>
      <c r="B526" s="251"/>
      <c r="C526" s="251"/>
      <c r="D526" s="251"/>
      <c r="E526" s="252"/>
      <c r="F526" s="253"/>
      <c r="G526" s="253"/>
      <c r="H526" s="25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250"/>
      <c r="B527" s="251"/>
      <c r="C527" s="251"/>
      <c r="D527" s="251"/>
      <c r="E527" s="252"/>
      <c r="F527" s="253"/>
      <c r="G527" s="253"/>
      <c r="H527" s="25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250"/>
      <c r="B528" s="251"/>
      <c r="C528" s="251"/>
      <c r="D528" s="251"/>
      <c r="E528" s="252"/>
      <c r="F528" s="253"/>
      <c r="G528" s="253"/>
      <c r="H528" s="25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250"/>
      <c r="B529" s="251"/>
      <c r="C529" s="251"/>
      <c r="D529" s="251"/>
      <c r="E529" s="252"/>
      <c r="F529" s="253"/>
      <c r="G529" s="253"/>
      <c r="H529" s="25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250"/>
      <c r="B530" s="251"/>
      <c r="C530" s="251"/>
      <c r="D530" s="251"/>
      <c r="E530" s="252"/>
      <c r="F530" s="253"/>
      <c r="G530" s="253"/>
      <c r="H530" s="25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250"/>
      <c r="B531" s="251"/>
      <c r="C531" s="251"/>
      <c r="D531" s="251"/>
      <c r="E531" s="252"/>
      <c r="F531" s="253"/>
      <c r="G531" s="253"/>
      <c r="H531" s="25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250"/>
      <c r="B532" s="251"/>
      <c r="C532" s="251"/>
      <c r="D532" s="251"/>
      <c r="E532" s="252"/>
      <c r="F532" s="253"/>
      <c r="G532" s="253"/>
      <c r="H532" s="25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250"/>
      <c r="B533" s="251"/>
      <c r="C533" s="251"/>
      <c r="D533" s="251"/>
      <c r="E533" s="252"/>
      <c r="F533" s="253"/>
      <c r="G533" s="253"/>
      <c r="H533" s="25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250"/>
      <c r="B534" s="251"/>
      <c r="C534" s="251"/>
      <c r="D534" s="251"/>
      <c r="E534" s="252"/>
      <c r="F534" s="253"/>
      <c r="G534" s="253"/>
      <c r="H534" s="25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250"/>
      <c r="B535" s="251"/>
      <c r="C535" s="251"/>
      <c r="D535" s="251"/>
      <c r="E535" s="252"/>
      <c r="F535" s="253"/>
      <c r="G535" s="253"/>
      <c r="H535" s="25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250"/>
      <c r="B536" s="251"/>
      <c r="C536" s="251"/>
      <c r="D536" s="251"/>
      <c r="E536" s="252"/>
      <c r="F536" s="253"/>
      <c r="G536" s="253"/>
      <c r="H536" s="25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250"/>
      <c r="B537" s="251"/>
      <c r="C537" s="251"/>
      <c r="D537" s="251"/>
      <c r="E537" s="252"/>
      <c r="F537" s="253"/>
      <c r="G537" s="253"/>
      <c r="H537" s="25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250"/>
      <c r="B538" s="251"/>
      <c r="C538" s="251"/>
      <c r="D538" s="251"/>
      <c r="E538" s="252"/>
      <c r="F538" s="253"/>
      <c r="G538" s="253"/>
      <c r="H538" s="25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250"/>
      <c r="B539" s="251"/>
      <c r="C539" s="251"/>
      <c r="D539" s="251"/>
      <c r="E539" s="252"/>
      <c r="F539" s="253"/>
      <c r="G539" s="253"/>
      <c r="H539" s="25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250"/>
      <c r="B540" s="251"/>
      <c r="C540" s="251"/>
      <c r="D540" s="251"/>
      <c r="E540" s="252"/>
      <c r="F540" s="253"/>
      <c r="G540" s="253"/>
      <c r="H540" s="25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250"/>
      <c r="B541" s="251"/>
      <c r="C541" s="251"/>
      <c r="D541" s="251"/>
      <c r="E541" s="252"/>
      <c r="F541" s="253"/>
      <c r="G541" s="253"/>
      <c r="H541" s="25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250"/>
      <c r="B542" s="251"/>
      <c r="C542" s="251"/>
      <c r="D542" s="251"/>
      <c r="E542" s="252"/>
      <c r="F542" s="253"/>
      <c r="G542" s="253"/>
      <c r="H542" s="25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250"/>
      <c r="B543" s="251"/>
      <c r="C543" s="251"/>
      <c r="D543" s="251"/>
      <c r="E543" s="252"/>
      <c r="F543" s="253"/>
      <c r="G543" s="253"/>
      <c r="H543" s="25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250"/>
      <c r="B544" s="251"/>
      <c r="C544" s="251"/>
      <c r="D544" s="251"/>
      <c r="E544" s="252"/>
      <c r="F544" s="253"/>
      <c r="G544" s="253"/>
      <c r="H544" s="25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250"/>
      <c r="B545" s="251"/>
      <c r="C545" s="251"/>
      <c r="D545" s="251"/>
      <c r="E545" s="252"/>
      <c r="F545" s="253"/>
      <c r="G545" s="253"/>
      <c r="H545" s="25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250"/>
      <c r="B546" s="251"/>
      <c r="C546" s="251"/>
      <c r="D546" s="251"/>
      <c r="E546" s="252"/>
      <c r="F546" s="253"/>
      <c r="G546" s="253"/>
      <c r="H546" s="25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250"/>
      <c r="B547" s="251"/>
      <c r="C547" s="251"/>
      <c r="D547" s="251"/>
      <c r="E547" s="252"/>
      <c r="F547" s="253"/>
      <c r="G547" s="253"/>
      <c r="H547" s="25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250"/>
      <c r="B548" s="251"/>
      <c r="C548" s="251"/>
      <c r="D548" s="251"/>
      <c r="E548" s="252"/>
      <c r="F548" s="253"/>
      <c r="G548" s="253"/>
      <c r="H548" s="25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250"/>
      <c r="B549" s="251"/>
      <c r="C549" s="251"/>
      <c r="D549" s="251"/>
      <c r="E549" s="252"/>
      <c r="F549" s="253"/>
      <c r="G549" s="253"/>
      <c r="H549" s="25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250"/>
      <c r="B550" s="251"/>
      <c r="C550" s="251"/>
      <c r="D550" s="251"/>
      <c r="E550" s="252"/>
      <c r="F550" s="253"/>
      <c r="G550" s="253"/>
      <c r="H550" s="25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250"/>
      <c r="B551" s="251"/>
      <c r="C551" s="251"/>
      <c r="D551" s="251"/>
      <c r="E551" s="252"/>
      <c r="F551" s="253"/>
      <c r="G551" s="253"/>
      <c r="H551" s="25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250"/>
      <c r="B552" s="251"/>
      <c r="C552" s="251"/>
      <c r="D552" s="251"/>
      <c r="E552" s="252"/>
      <c r="F552" s="253"/>
      <c r="G552" s="253"/>
      <c r="H552" s="25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250"/>
      <c r="B553" s="251"/>
      <c r="C553" s="251"/>
      <c r="D553" s="251"/>
      <c r="E553" s="252"/>
      <c r="F553" s="253"/>
      <c r="G553" s="253"/>
      <c r="H553" s="25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250"/>
      <c r="B554" s="251"/>
      <c r="C554" s="251"/>
      <c r="D554" s="251"/>
      <c r="E554" s="252"/>
      <c r="F554" s="253"/>
      <c r="G554" s="253"/>
      <c r="H554" s="25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250"/>
      <c r="B555" s="251"/>
      <c r="C555" s="251"/>
      <c r="D555" s="251"/>
      <c r="E555" s="252"/>
      <c r="F555" s="253"/>
      <c r="G555" s="253"/>
      <c r="H555" s="25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250"/>
      <c r="B556" s="251"/>
      <c r="C556" s="251"/>
      <c r="D556" s="251"/>
      <c r="E556" s="252"/>
      <c r="F556" s="253"/>
      <c r="G556" s="253"/>
      <c r="H556" s="25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250"/>
      <c r="B557" s="251"/>
      <c r="C557" s="251"/>
      <c r="D557" s="251"/>
      <c r="E557" s="252"/>
      <c r="F557" s="253"/>
      <c r="G557" s="253"/>
      <c r="H557" s="25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250"/>
      <c r="B558" s="251"/>
      <c r="C558" s="251"/>
      <c r="D558" s="251"/>
      <c r="E558" s="252"/>
      <c r="F558" s="253"/>
      <c r="G558" s="253"/>
      <c r="H558" s="25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250"/>
      <c r="B559" s="251"/>
      <c r="C559" s="251"/>
      <c r="D559" s="251"/>
      <c r="E559" s="252"/>
      <c r="F559" s="253"/>
      <c r="G559" s="253"/>
      <c r="H559" s="25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250"/>
      <c r="B560" s="251"/>
      <c r="C560" s="251"/>
      <c r="D560" s="251"/>
      <c r="E560" s="252"/>
      <c r="F560" s="253"/>
      <c r="G560" s="253"/>
      <c r="H560" s="25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250"/>
      <c r="B561" s="251"/>
      <c r="C561" s="251"/>
      <c r="D561" s="251"/>
      <c r="E561" s="252"/>
      <c r="F561" s="253"/>
      <c r="G561" s="253"/>
      <c r="H561" s="25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250"/>
      <c r="B562" s="251"/>
      <c r="C562" s="251"/>
      <c r="D562" s="251"/>
      <c r="E562" s="252"/>
      <c r="F562" s="253"/>
      <c r="G562" s="253"/>
      <c r="H562" s="25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250"/>
      <c r="B563" s="251"/>
      <c r="C563" s="251"/>
      <c r="D563" s="251"/>
      <c r="E563" s="252"/>
      <c r="F563" s="253"/>
      <c r="G563" s="253"/>
      <c r="H563" s="25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250"/>
      <c r="B564" s="251"/>
      <c r="C564" s="251"/>
      <c r="D564" s="251"/>
      <c r="E564" s="252"/>
      <c r="F564" s="253"/>
      <c r="G564" s="253"/>
      <c r="H564" s="25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250"/>
      <c r="B565" s="251"/>
      <c r="C565" s="251"/>
      <c r="D565" s="251"/>
      <c r="E565" s="252"/>
      <c r="F565" s="253"/>
      <c r="G565" s="253"/>
      <c r="H565" s="25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250"/>
      <c r="B566" s="251"/>
      <c r="C566" s="251"/>
      <c r="D566" s="251"/>
      <c r="E566" s="252"/>
      <c r="F566" s="253"/>
      <c r="G566" s="253"/>
      <c r="H566" s="25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250"/>
      <c r="B567" s="251"/>
      <c r="C567" s="251"/>
      <c r="D567" s="251"/>
      <c r="E567" s="252"/>
      <c r="F567" s="253"/>
      <c r="G567" s="253"/>
      <c r="H567" s="25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250"/>
      <c r="B568" s="251"/>
      <c r="C568" s="251"/>
      <c r="D568" s="251"/>
      <c r="E568" s="252"/>
      <c r="F568" s="253"/>
      <c r="G568" s="253"/>
      <c r="H568" s="25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250"/>
      <c r="B569" s="251"/>
      <c r="C569" s="251"/>
      <c r="D569" s="251"/>
      <c r="E569" s="252"/>
      <c r="F569" s="253"/>
      <c r="G569" s="253"/>
      <c r="H569" s="25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50"/>
      <c r="B570" s="251"/>
      <c r="C570" s="251"/>
      <c r="D570" s="251"/>
      <c r="E570" s="252"/>
      <c r="F570" s="253"/>
      <c r="G570" s="253"/>
      <c r="H570" s="25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50"/>
      <c r="B571" s="251"/>
      <c r="C571" s="251"/>
      <c r="D571" s="251"/>
      <c r="E571" s="252"/>
      <c r="F571" s="253"/>
      <c r="G571" s="253"/>
      <c r="H571" s="25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50"/>
      <c r="B572" s="251"/>
      <c r="C572" s="251"/>
      <c r="D572" s="251"/>
      <c r="E572" s="252"/>
      <c r="F572" s="253"/>
      <c r="G572" s="253"/>
      <c r="H572" s="25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50"/>
      <c r="B573" s="251"/>
      <c r="C573" s="251"/>
      <c r="D573" s="251"/>
      <c r="E573" s="252"/>
      <c r="F573" s="253"/>
      <c r="G573" s="253"/>
      <c r="H573" s="25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50"/>
      <c r="B574" s="251"/>
      <c r="C574" s="251"/>
      <c r="D574" s="251"/>
      <c r="E574" s="252"/>
      <c r="F574" s="253"/>
      <c r="G574" s="253"/>
      <c r="H574" s="25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50"/>
      <c r="B575" s="251"/>
      <c r="C575" s="251"/>
      <c r="D575" s="251"/>
      <c r="E575" s="252"/>
      <c r="F575" s="253"/>
      <c r="G575" s="253"/>
      <c r="H575" s="25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50"/>
      <c r="B576" s="251"/>
      <c r="C576" s="251"/>
      <c r="D576" s="251"/>
      <c r="E576" s="252"/>
      <c r="F576" s="253"/>
      <c r="G576" s="253"/>
      <c r="H576" s="25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50"/>
      <c r="B577" s="251"/>
      <c r="C577" s="251"/>
      <c r="D577" s="251"/>
      <c r="E577" s="252"/>
      <c r="F577" s="253"/>
      <c r="G577" s="253"/>
      <c r="H577" s="25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50"/>
      <c r="B578" s="251"/>
      <c r="C578" s="251"/>
      <c r="D578" s="251"/>
      <c r="E578" s="252"/>
      <c r="F578" s="253"/>
      <c r="G578" s="253"/>
      <c r="H578" s="25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50"/>
      <c r="B579" s="251"/>
      <c r="C579" s="251"/>
      <c r="D579" s="251"/>
      <c r="E579" s="252"/>
      <c r="F579" s="253"/>
      <c r="G579" s="253"/>
      <c r="H579" s="25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50"/>
      <c r="B580" s="251"/>
      <c r="C580" s="251"/>
      <c r="D580" s="251"/>
      <c r="E580" s="252"/>
      <c r="F580" s="253"/>
      <c r="G580" s="253"/>
      <c r="H580" s="25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50"/>
      <c r="B581" s="251"/>
      <c r="C581" s="251"/>
      <c r="D581" s="251"/>
      <c r="E581" s="252"/>
      <c r="F581" s="253"/>
      <c r="G581" s="253"/>
      <c r="H581" s="25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50"/>
      <c r="B582" s="251"/>
      <c r="C582" s="251"/>
      <c r="D582" s="251"/>
      <c r="E582" s="252"/>
      <c r="F582" s="253"/>
      <c r="G582" s="253"/>
      <c r="H582" s="25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50"/>
      <c r="B583" s="251"/>
      <c r="C583" s="251"/>
      <c r="D583" s="251"/>
      <c r="E583" s="252"/>
      <c r="F583" s="253"/>
      <c r="G583" s="253"/>
      <c r="H583" s="25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50"/>
      <c r="B584" s="251"/>
      <c r="C584" s="251"/>
      <c r="D584" s="251"/>
      <c r="E584" s="252"/>
      <c r="F584" s="253"/>
      <c r="G584" s="253"/>
      <c r="H584" s="25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50"/>
      <c r="B585" s="251"/>
      <c r="C585" s="251"/>
      <c r="D585" s="251"/>
      <c r="E585" s="252"/>
      <c r="F585" s="253"/>
      <c r="G585" s="253"/>
      <c r="H585" s="25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50"/>
      <c r="B586" s="251"/>
      <c r="C586" s="251"/>
      <c r="D586" s="251"/>
      <c r="E586" s="252"/>
      <c r="F586" s="253"/>
      <c r="G586" s="253"/>
      <c r="H586" s="25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50"/>
      <c r="B587" s="251"/>
      <c r="C587" s="251"/>
      <c r="D587" s="251"/>
      <c r="E587" s="252"/>
      <c r="F587" s="253"/>
      <c r="G587" s="253"/>
      <c r="H587" s="25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50"/>
      <c r="B588" s="251"/>
      <c r="C588" s="251"/>
      <c r="D588" s="251"/>
      <c r="E588" s="252"/>
      <c r="F588" s="253"/>
      <c r="G588" s="253"/>
      <c r="H588" s="25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50"/>
      <c r="B589" s="251"/>
      <c r="C589" s="251"/>
      <c r="D589" s="251"/>
      <c r="E589" s="252"/>
      <c r="F589" s="253"/>
      <c r="G589" s="253"/>
      <c r="H589" s="25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50"/>
      <c r="B590" s="251"/>
      <c r="C590" s="251"/>
      <c r="D590" s="251"/>
      <c r="E590" s="252"/>
      <c r="F590" s="253"/>
      <c r="G590" s="253"/>
      <c r="H590" s="25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50"/>
      <c r="B591" s="251"/>
      <c r="C591" s="251"/>
      <c r="D591" s="251"/>
      <c r="E591" s="252"/>
      <c r="F591" s="253"/>
      <c r="G591" s="253"/>
      <c r="H591" s="25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50"/>
      <c r="B592" s="251"/>
      <c r="C592" s="251"/>
      <c r="D592" s="251"/>
      <c r="E592" s="252"/>
      <c r="F592" s="253"/>
      <c r="G592" s="253"/>
      <c r="H592" s="25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50"/>
      <c r="B593" s="251"/>
      <c r="C593" s="251"/>
      <c r="D593" s="251"/>
      <c r="E593" s="252"/>
      <c r="F593" s="253"/>
      <c r="G593" s="253"/>
      <c r="H593" s="25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50"/>
      <c r="B594" s="251"/>
      <c r="C594" s="251"/>
      <c r="D594" s="251"/>
      <c r="E594" s="252"/>
      <c r="F594" s="253"/>
      <c r="G594" s="253"/>
      <c r="H594" s="25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50"/>
      <c r="B595" s="251"/>
      <c r="C595" s="251"/>
      <c r="D595" s="251"/>
      <c r="E595" s="252"/>
      <c r="F595" s="253"/>
      <c r="G595" s="253"/>
      <c r="H595" s="25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50"/>
      <c r="B596" s="251"/>
      <c r="C596" s="251"/>
      <c r="D596" s="251"/>
      <c r="E596" s="252"/>
      <c r="F596" s="253"/>
      <c r="G596" s="253"/>
      <c r="H596" s="25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50"/>
      <c r="B597" s="251"/>
      <c r="C597" s="251"/>
      <c r="D597" s="251"/>
      <c r="E597" s="252"/>
      <c r="F597" s="253"/>
      <c r="G597" s="253"/>
      <c r="H597" s="25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50"/>
      <c r="B598" s="251"/>
      <c r="C598" s="251"/>
      <c r="D598" s="251"/>
      <c r="E598" s="252"/>
      <c r="F598" s="253"/>
      <c r="G598" s="253"/>
      <c r="H598" s="25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50"/>
      <c r="B599" s="251"/>
      <c r="C599" s="251"/>
      <c r="D599" s="251"/>
      <c r="E599" s="252"/>
      <c r="F599" s="253"/>
      <c r="G599" s="253"/>
      <c r="H599" s="25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50"/>
      <c r="B600" s="251"/>
      <c r="C600" s="251"/>
      <c r="D600" s="251"/>
      <c r="E600" s="252"/>
      <c r="F600" s="253"/>
      <c r="G600" s="253"/>
      <c r="H600" s="25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50"/>
      <c r="B601" s="251"/>
      <c r="C601" s="251"/>
      <c r="D601" s="251"/>
      <c r="E601" s="252"/>
      <c r="F601" s="253"/>
      <c r="G601" s="253"/>
      <c r="H601" s="25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50"/>
      <c r="B602" s="251"/>
      <c r="C602" s="251"/>
      <c r="D602" s="251"/>
      <c r="E602" s="252"/>
      <c r="F602" s="253"/>
      <c r="G602" s="253"/>
      <c r="H602" s="25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50"/>
      <c r="B603" s="251"/>
      <c r="C603" s="251"/>
      <c r="D603" s="251"/>
      <c r="E603" s="252"/>
      <c r="F603" s="253"/>
      <c r="G603" s="253"/>
      <c r="H603" s="25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50"/>
      <c r="B604" s="251"/>
      <c r="C604" s="251"/>
      <c r="D604" s="251"/>
      <c r="E604" s="252"/>
      <c r="F604" s="253"/>
      <c r="G604" s="253"/>
      <c r="H604" s="25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50"/>
      <c r="B605" s="251"/>
      <c r="C605" s="251"/>
      <c r="D605" s="251"/>
      <c r="E605" s="252"/>
      <c r="F605" s="253"/>
      <c r="G605" s="253"/>
      <c r="H605" s="25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50"/>
      <c r="B606" s="251"/>
      <c r="C606" s="251"/>
      <c r="D606" s="251"/>
      <c r="E606" s="252"/>
      <c r="F606" s="253"/>
      <c r="G606" s="253"/>
      <c r="H606" s="25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50"/>
      <c r="B607" s="251"/>
      <c r="C607" s="251"/>
      <c r="D607" s="251"/>
      <c r="E607" s="252"/>
      <c r="F607" s="253"/>
      <c r="G607" s="253"/>
      <c r="H607" s="25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50"/>
      <c r="B608" s="251"/>
      <c r="C608" s="251"/>
      <c r="D608" s="251"/>
      <c r="E608" s="252"/>
      <c r="F608" s="253"/>
      <c r="G608" s="253"/>
      <c r="H608" s="25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50"/>
      <c r="B609" s="251"/>
      <c r="C609" s="251"/>
      <c r="D609" s="251"/>
      <c r="E609" s="252"/>
      <c r="F609" s="253"/>
      <c r="G609" s="253"/>
      <c r="H609" s="25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50"/>
      <c r="B610" s="251"/>
      <c r="C610" s="251"/>
      <c r="D610" s="251"/>
      <c r="E610" s="252"/>
      <c r="F610" s="253"/>
      <c r="G610" s="253"/>
      <c r="H610" s="25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50"/>
      <c r="B611" s="251"/>
      <c r="C611" s="251"/>
      <c r="D611" s="251"/>
      <c r="E611" s="252"/>
      <c r="F611" s="253"/>
      <c r="G611" s="253"/>
      <c r="H611" s="25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50"/>
      <c r="B612" s="251"/>
      <c r="C612" s="251"/>
      <c r="D612" s="251"/>
      <c r="E612" s="252"/>
      <c r="F612" s="253"/>
      <c r="G612" s="253"/>
      <c r="H612" s="25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50"/>
      <c r="B613" s="251"/>
      <c r="C613" s="251"/>
      <c r="D613" s="251"/>
      <c r="E613" s="252"/>
      <c r="F613" s="253"/>
      <c r="G613" s="253"/>
      <c r="H613" s="25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50"/>
      <c r="B614" s="251"/>
      <c r="C614" s="251"/>
      <c r="D614" s="251"/>
      <c r="E614" s="252"/>
      <c r="F614" s="253"/>
      <c r="G614" s="253"/>
      <c r="H614" s="25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50"/>
      <c r="B615" s="251"/>
      <c r="C615" s="251"/>
      <c r="D615" s="251"/>
      <c r="E615" s="252"/>
      <c r="F615" s="253"/>
      <c r="G615" s="253"/>
      <c r="H615" s="25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50"/>
      <c r="B616" s="251"/>
      <c r="C616" s="251"/>
      <c r="D616" s="251"/>
      <c r="E616" s="252"/>
      <c r="F616" s="253"/>
      <c r="G616" s="253"/>
      <c r="H616" s="25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50"/>
      <c r="B617" s="251"/>
      <c r="C617" s="251"/>
      <c r="D617" s="251"/>
      <c r="E617" s="252"/>
      <c r="F617" s="253"/>
      <c r="G617" s="253"/>
      <c r="H617" s="25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50"/>
      <c r="B618" s="251"/>
      <c r="C618" s="251"/>
      <c r="D618" s="251"/>
      <c r="E618" s="252"/>
      <c r="F618" s="253"/>
      <c r="G618" s="253"/>
      <c r="H618" s="25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50"/>
      <c r="B619" s="251"/>
      <c r="C619" s="251"/>
      <c r="D619" s="251"/>
      <c r="E619" s="252"/>
      <c r="F619" s="253"/>
      <c r="G619" s="253"/>
      <c r="H619" s="25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50"/>
      <c r="B620" s="251"/>
      <c r="C620" s="251"/>
      <c r="D620" s="251"/>
      <c r="E620" s="252"/>
      <c r="F620" s="253"/>
      <c r="G620" s="253"/>
      <c r="H620" s="25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50"/>
      <c r="B621" s="251"/>
      <c r="C621" s="251"/>
      <c r="D621" s="251"/>
      <c r="E621" s="252"/>
      <c r="F621" s="253"/>
      <c r="G621" s="253"/>
      <c r="H621" s="25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50"/>
      <c r="B622" s="251"/>
      <c r="C622" s="251"/>
      <c r="D622" s="251"/>
      <c r="E622" s="252"/>
      <c r="F622" s="253"/>
      <c r="G622" s="253"/>
      <c r="H622" s="25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50"/>
      <c r="B623" s="251"/>
      <c r="C623" s="251"/>
      <c r="D623" s="251"/>
      <c r="E623" s="252"/>
      <c r="F623" s="253"/>
      <c r="G623" s="253"/>
      <c r="H623" s="25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50"/>
      <c r="B624" s="251"/>
      <c r="C624" s="251"/>
      <c r="D624" s="251"/>
      <c r="E624" s="252"/>
      <c r="F624" s="253"/>
      <c r="G624" s="253"/>
      <c r="H624" s="25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50"/>
      <c r="B625" s="251"/>
      <c r="C625" s="251"/>
      <c r="D625" s="251"/>
      <c r="E625" s="252"/>
      <c r="F625" s="253"/>
      <c r="G625" s="253"/>
      <c r="H625" s="25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50"/>
      <c r="B626" s="251"/>
      <c r="C626" s="251"/>
      <c r="D626" s="251"/>
      <c r="E626" s="252"/>
      <c r="F626" s="253"/>
      <c r="G626" s="253"/>
      <c r="H626" s="25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50"/>
      <c r="B627" s="251"/>
      <c r="C627" s="251"/>
      <c r="D627" s="251"/>
      <c r="E627" s="252"/>
      <c r="F627" s="253"/>
      <c r="G627" s="253"/>
      <c r="H627" s="25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50"/>
      <c r="B628" s="251"/>
      <c r="C628" s="251"/>
      <c r="D628" s="251"/>
      <c r="E628" s="252"/>
      <c r="F628" s="253"/>
      <c r="G628" s="253"/>
      <c r="H628" s="25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50"/>
      <c r="B629" s="251"/>
      <c r="C629" s="251"/>
      <c r="D629" s="251"/>
      <c r="E629" s="252"/>
      <c r="F629" s="253"/>
      <c r="G629" s="253"/>
      <c r="H629" s="25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50"/>
      <c r="B630" s="251"/>
      <c r="C630" s="251"/>
      <c r="D630" s="251"/>
      <c r="E630" s="252"/>
      <c r="F630" s="253"/>
      <c r="G630" s="253"/>
      <c r="H630" s="25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50"/>
      <c r="B631" s="251"/>
      <c r="C631" s="251"/>
      <c r="D631" s="251"/>
      <c r="E631" s="252"/>
      <c r="F631" s="253"/>
      <c r="G631" s="253"/>
      <c r="H631" s="25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50"/>
      <c r="B632" s="251"/>
      <c r="C632" s="251"/>
      <c r="D632" s="251"/>
      <c r="E632" s="252"/>
      <c r="F632" s="253"/>
      <c r="G632" s="253"/>
      <c r="H632" s="25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50"/>
      <c r="B633" s="251"/>
      <c r="C633" s="251"/>
      <c r="D633" s="251"/>
      <c r="E633" s="252"/>
      <c r="F633" s="253"/>
      <c r="G633" s="253"/>
      <c r="H633" s="25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50"/>
      <c r="B634" s="251"/>
      <c r="C634" s="251"/>
      <c r="D634" s="251"/>
      <c r="E634" s="252"/>
      <c r="F634" s="253"/>
      <c r="G634" s="253"/>
      <c r="H634" s="25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50"/>
      <c r="B635" s="251"/>
      <c r="C635" s="251"/>
      <c r="D635" s="251"/>
      <c r="E635" s="252"/>
      <c r="F635" s="253"/>
      <c r="G635" s="253"/>
      <c r="H635" s="25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50"/>
      <c r="B636" s="251"/>
      <c r="C636" s="251"/>
      <c r="D636" s="251"/>
      <c r="E636" s="252"/>
      <c r="F636" s="253"/>
      <c r="G636" s="253"/>
      <c r="H636" s="25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50"/>
      <c r="B637" s="251"/>
      <c r="C637" s="251"/>
      <c r="D637" s="251"/>
      <c r="E637" s="252"/>
      <c r="F637" s="253"/>
      <c r="G637" s="253"/>
      <c r="H637" s="25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50"/>
      <c r="B638" s="251"/>
      <c r="C638" s="251"/>
      <c r="D638" s="251"/>
      <c r="E638" s="252"/>
      <c r="F638" s="253"/>
      <c r="G638" s="253"/>
      <c r="H638" s="25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50"/>
      <c r="B639" s="251"/>
      <c r="C639" s="251"/>
      <c r="D639" s="251"/>
      <c r="E639" s="252"/>
      <c r="F639" s="253"/>
      <c r="G639" s="253"/>
      <c r="H639" s="25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50"/>
      <c r="B640" s="251"/>
      <c r="C640" s="251"/>
      <c r="D640" s="251"/>
      <c r="E640" s="252"/>
      <c r="F640" s="253"/>
      <c r="G640" s="253"/>
      <c r="H640" s="25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50"/>
      <c r="B641" s="251"/>
      <c r="C641" s="251"/>
      <c r="D641" s="251"/>
      <c r="E641" s="252"/>
      <c r="F641" s="253"/>
      <c r="G641" s="253"/>
      <c r="H641" s="25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50"/>
      <c r="B642" s="251"/>
      <c r="C642" s="251"/>
      <c r="D642" s="251"/>
      <c r="E642" s="252"/>
      <c r="F642" s="253"/>
      <c r="G642" s="253"/>
      <c r="H642" s="25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50"/>
      <c r="B643" s="251"/>
      <c r="C643" s="251"/>
      <c r="D643" s="251"/>
      <c r="E643" s="252"/>
      <c r="F643" s="253"/>
      <c r="G643" s="253"/>
      <c r="H643" s="25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50"/>
      <c r="B644" s="251"/>
      <c r="C644" s="251"/>
      <c r="D644" s="251"/>
      <c r="E644" s="252"/>
      <c r="F644" s="253"/>
      <c r="G644" s="253"/>
      <c r="H644" s="25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50"/>
      <c r="B645" s="251"/>
      <c r="C645" s="251"/>
      <c r="D645" s="251"/>
      <c r="E645" s="252"/>
      <c r="F645" s="253"/>
      <c r="G645" s="253"/>
      <c r="H645" s="25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50"/>
      <c r="B646" s="251"/>
      <c r="C646" s="251"/>
      <c r="D646" s="251"/>
      <c r="E646" s="252"/>
      <c r="F646" s="253"/>
      <c r="G646" s="253"/>
      <c r="H646" s="25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50"/>
      <c r="B647" s="251"/>
      <c r="C647" s="251"/>
      <c r="D647" s="251"/>
      <c r="E647" s="252"/>
      <c r="F647" s="253"/>
      <c r="G647" s="253"/>
      <c r="H647" s="25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50"/>
      <c r="B648" s="251"/>
      <c r="C648" s="251"/>
      <c r="D648" s="251"/>
      <c r="E648" s="252"/>
      <c r="F648" s="253"/>
      <c r="G648" s="253"/>
      <c r="H648" s="25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50"/>
      <c r="B649" s="251"/>
      <c r="C649" s="251"/>
      <c r="D649" s="251"/>
      <c r="E649" s="252"/>
      <c r="F649" s="253"/>
      <c r="G649" s="253"/>
      <c r="H649" s="25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50"/>
      <c r="B650" s="251"/>
      <c r="C650" s="251"/>
      <c r="D650" s="251"/>
      <c r="E650" s="252"/>
      <c r="F650" s="253"/>
      <c r="G650" s="253"/>
      <c r="H650" s="25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50"/>
      <c r="B651" s="251"/>
      <c r="C651" s="251"/>
      <c r="D651" s="251"/>
      <c r="E651" s="252"/>
      <c r="F651" s="253"/>
      <c r="G651" s="253"/>
      <c r="H651" s="25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50"/>
      <c r="B652" s="251"/>
      <c r="C652" s="251"/>
      <c r="D652" s="251"/>
      <c r="E652" s="252"/>
      <c r="F652" s="253"/>
      <c r="G652" s="253"/>
      <c r="H652" s="25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50"/>
      <c r="B653" s="251"/>
      <c r="C653" s="251"/>
      <c r="D653" s="251"/>
      <c r="E653" s="252"/>
      <c r="F653" s="253"/>
      <c r="G653" s="253"/>
      <c r="H653" s="25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50"/>
      <c r="B654" s="251"/>
      <c r="C654" s="251"/>
      <c r="D654" s="251"/>
      <c r="E654" s="252"/>
      <c r="F654" s="253"/>
      <c r="G654" s="253"/>
      <c r="H654" s="25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50"/>
      <c r="B655" s="251"/>
      <c r="C655" s="251"/>
      <c r="D655" s="251"/>
      <c r="E655" s="252"/>
      <c r="F655" s="253"/>
      <c r="G655" s="253"/>
      <c r="H655" s="25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50"/>
      <c r="B656" s="251"/>
      <c r="C656" s="251"/>
      <c r="D656" s="251"/>
      <c r="E656" s="252"/>
      <c r="F656" s="253"/>
      <c r="G656" s="253"/>
      <c r="H656" s="25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50"/>
      <c r="B657" s="251"/>
      <c r="C657" s="251"/>
      <c r="D657" s="251"/>
      <c r="E657" s="252"/>
      <c r="F657" s="253"/>
      <c r="G657" s="253"/>
      <c r="H657" s="25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50"/>
      <c r="B658" s="251"/>
      <c r="C658" s="251"/>
      <c r="D658" s="251"/>
      <c r="E658" s="252"/>
      <c r="F658" s="253"/>
      <c r="G658" s="253"/>
      <c r="H658" s="25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50"/>
      <c r="B659" s="251"/>
      <c r="C659" s="251"/>
      <c r="D659" s="251"/>
      <c r="E659" s="252"/>
      <c r="F659" s="253"/>
      <c r="G659" s="253"/>
      <c r="H659" s="25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50"/>
      <c r="B660" s="251"/>
      <c r="C660" s="251"/>
      <c r="D660" s="251"/>
      <c r="E660" s="252"/>
      <c r="F660" s="253"/>
      <c r="G660" s="253"/>
      <c r="H660" s="25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50"/>
      <c r="B661" s="251"/>
      <c r="C661" s="251"/>
      <c r="D661" s="251"/>
      <c r="E661" s="252"/>
      <c r="F661" s="253"/>
      <c r="G661" s="253"/>
      <c r="H661" s="25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50"/>
      <c r="B662" s="251"/>
      <c r="C662" s="251"/>
      <c r="D662" s="251"/>
      <c r="E662" s="252"/>
      <c r="F662" s="253"/>
      <c r="G662" s="253"/>
      <c r="H662" s="25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50"/>
      <c r="B663" s="251"/>
      <c r="C663" s="251"/>
      <c r="D663" s="251"/>
      <c r="E663" s="252"/>
      <c r="F663" s="253"/>
      <c r="G663" s="253"/>
      <c r="H663" s="25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50"/>
      <c r="B664" s="251"/>
      <c r="C664" s="251"/>
      <c r="D664" s="251"/>
      <c r="E664" s="252"/>
      <c r="F664" s="253"/>
      <c r="G664" s="253"/>
      <c r="H664" s="25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50"/>
      <c r="B665" s="251"/>
      <c r="C665" s="251"/>
      <c r="D665" s="251"/>
      <c r="E665" s="252"/>
      <c r="F665" s="253"/>
      <c r="G665" s="253"/>
      <c r="H665" s="25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50"/>
      <c r="B666" s="251"/>
      <c r="C666" s="251"/>
      <c r="D666" s="251"/>
      <c r="E666" s="252"/>
      <c r="F666" s="253"/>
      <c r="G666" s="253"/>
      <c r="H666" s="25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50"/>
      <c r="B667" s="251"/>
      <c r="C667" s="251"/>
      <c r="D667" s="251"/>
      <c r="E667" s="252"/>
      <c r="F667" s="253"/>
      <c r="G667" s="253"/>
      <c r="H667" s="25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50"/>
      <c r="B668" s="251"/>
      <c r="C668" s="251"/>
      <c r="D668" s="251"/>
      <c r="E668" s="252"/>
      <c r="F668" s="253"/>
      <c r="G668" s="253"/>
      <c r="H668" s="25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50"/>
      <c r="B669" s="251"/>
      <c r="C669" s="251"/>
      <c r="D669" s="251"/>
      <c r="E669" s="252"/>
      <c r="F669" s="253"/>
      <c r="G669" s="253"/>
      <c r="H669" s="25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50"/>
      <c r="B670" s="251"/>
      <c r="C670" s="251"/>
      <c r="D670" s="251"/>
      <c r="E670" s="252"/>
      <c r="F670" s="253"/>
      <c r="G670" s="253"/>
      <c r="H670" s="25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50"/>
      <c r="B671" s="251"/>
      <c r="C671" s="251"/>
      <c r="D671" s="251"/>
      <c r="E671" s="252"/>
      <c r="F671" s="253"/>
      <c r="G671" s="253"/>
      <c r="H671" s="25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50"/>
      <c r="B672" s="251"/>
      <c r="C672" s="251"/>
      <c r="D672" s="251"/>
      <c r="E672" s="252"/>
      <c r="F672" s="253"/>
      <c r="G672" s="253"/>
      <c r="H672" s="25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50"/>
      <c r="B673" s="251"/>
      <c r="C673" s="251"/>
      <c r="D673" s="251"/>
      <c r="E673" s="252"/>
      <c r="F673" s="253"/>
      <c r="G673" s="253"/>
      <c r="H673" s="25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50"/>
      <c r="B674" s="251"/>
      <c r="C674" s="251"/>
      <c r="D674" s="251"/>
      <c r="E674" s="252"/>
      <c r="F674" s="253"/>
      <c r="G674" s="253"/>
      <c r="H674" s="25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50"/>
      <c r="B675" s="251"/>
      <c r="C675" s="251"/>
      <c r="D675" s="251"/>
      <c r="E675" s="252"/>
      <c r="F675" s="253"/>
      <c r="G675" s="253"/>
      <c r="H675" s="25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50"/>
      <c r="B676" s="251"/>
      <c r="C676" s="251"/>
      <c r="D676" s="251"/>
      <c r="E676" s="252"/>
      <c r="F676" s="253"/>
      <c r="G676" s="253"/>
      <c r="H676" s="25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50"/>
      <c r="B677" s="251"/>
      <c r="C677" s="251"/>
      <c r="D677" s="251"/>
      <c r="E677" s="252"/>
      <c r="F677" s="253"/>
      <c r="G677" s="253"/>
      <c r="H677" s="25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50"/>
      <c r="B678" s="251"/>
      <c r="C678" s="251"/>
      <c r="D678" s="251"/>
      <c r="E678" s="252"/>
      <c r="F678" s="253"/>
      <c r="G678" s="253"/>
      <c r="H678" s="25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50"/>
      <c r="B679" s="251"/>
      <c r="C679" s="251"/>
      <c r="D679" s="251"/>
      <c r="E679" s="252"/>
      <c r="F679" s="253"/>
      <c r="G679" s="253"/>
      <c r="H679" s="25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50"/>
      <c r="B680" s="251"/>
      <c r="C680" s="251"/>
      <c r="D680" s="251"/>
      <c r="E680" s="252"/>
      <c r="F680" s="253"/>
      <c r="G680" s="253"/>
      <c r="H680" s="25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50"/>
      <c r="B681" s="251"/>
      <c r="C681" s="251"/>
      <c r="D681" s="251"/>
      <c r="E681" s="252"/>
      <c r="F681" s="253"/>
      <c r="G681" s="253"/>
      <c r="H681" s="25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50"/>
      <c r="B682" s="251"/>
      <c r="C682" s="251"/>
      <c r="D682" s="251"/>
      <c r="E682" s="252"/>
      <c r="F682" s="253"/>
      <c r="G682" s="253"/>
      <c r="H682" s="25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50"/>
      <c r="B683" s="251"/>
      <c r="C683" s="251"/>
      <c r="D683" s="251"/>
      <c r="E683" s="252"/>
      <c r="F683" s="253"/>
      <c r="G683" s="253"/>
      <c r="H683" s="25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50"/>
      <c r="B684" s="251"/>
      <c r="C684" s="251"/>
      <c r="D684" s="251"/>
      <c r="E684" s="252"/>
      <c r="F684" s="253"/>
      <c r="G684" s="253"/>
      <c r="H684" s="25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50"/>
      <c r="B685" s="251"/>
      <c r="C685" s="251"/>
      <c r="D685" s="251"/>
      <c r="E685" s="252"/>
      <c r="F685" s="253"/>
      <c r="G685" s="253"/>
      <c r="H685" s="25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50"/>
      <c r="B686" s="251"/>
      <c r="C686" s="251"/>
      <c r="D686" s="251"/>
      <c r="E686" s="252"/>
      <c r="F686" s="253"/>
      <c r="G686" s="253"/>
      <c r="H686" s="25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50"/>
      <c r="B687" s="251"/>
      <c r="C687" s="251"/>
      <c r="D687" s="251"/>
      <c r="E687" s="252"/>
      <c r="F687" s="253"/>
      <c r="G687" s="253"/>
      <c r="H687" s="25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50"/>
      <c r="B688" s="251"/>
      <c r="C688" s="251"/>
      <c r="D688" s="251"/>
      <c r="E688" s="252"/>
      <c r="F688" s="253"/>
      <c r="G688" s="253"/>
      <c r="H688" s="25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50"/>
      <c r="B689" s="251"/>
      <c r="C689" s="251"/>
      <c r="D689" s="251"/>
      <c r="E689" s="252"/>
      <c r="F689" s="253"/>
      <c r="G689" s="253"/>
      <c r="H689" s="25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50"/>
      <c r="B690" s="251"/>
      <c r="C690" s="251"/>
      <c r="D690" s="251"/>
      <c r="E690" s="252"/>
      <c r="F690" s="253"/>
      <c r="G690" s="253"/>
      <c r="H690" s="25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50"/>
      <c r="B691" s="251"/>
      <c r="C691" s="251"/>
      <c r="D691" s="251"/>
      <c r="E691" s="252"/>
      <c r="F691" s="253"/>
      <c r="G691" s="253"/>
      <c r="H691" s="25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50"/>
      <c r="B692" s="251"/>
      <c r="C692" s="251"/>
      <c r="D692" s="251"/>
      <c r="E692" s="252"/>
      <c r="F692" s="253"/>
      <c r="G692" s="253"/>
      <c r="H692" s="25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50"/>
      <c r="B693" s="251"/>
      <c r="C693" s="251"/>
      <c r="D693" s="251"/>
      <c r="E693" s="252"/>
      <c r="F693" s="253"/>
      <c r="G693" s="253"/>
      <c r="H693" s="25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50"/>
      <c r="B694" s="251"/>
      <c r="C694" s="251"/>
      <c r="D694" s="251"/>
      <c r="E694" s="252"/>
      <c r="F694" s="253"/>
      <c r="G694" s="253"/>
      <c r="H694" s="25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50"/>
      <c r="B695" s="251"/>
      <c r="C695" s="251"/>
      <c r="D695" s="251"/>
      <c r="E695" s="252"/>
      <c r="F695" s="253"/>
      <c r="G695" s="253"/>
      <c r="H695" s="25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50"/>
      <c r="B696" s="251"/>
      <c r="C696" s="251"/>
      <c r="D696" s="251"/>
      <c r="E696" s="252"/>
      <c r="F696" s="253"/>
      <c r="G696" s="253"/>
      <c r="H696" s="25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50"/>
      <c r="B697" s="251"/>
      <c r="C697" s="251"/>
      <c r="D697" s="251"/>
      <c r="E697" s="252"/>
      <c r="F697" s="253"/>
      <c r="G697" s="253"/>
      <c r="H697" s="25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50"/>
      <c r="B698" s="251"/>
      <c r="C698" s="251"/>
      <c r="D698" s="251"/>
      <c r="E698" s="252"/>
      <c r="F698" s="253"/>
      <c r="G698" s="253"/>
      <c r="H698" s="25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50"/>
      <c r="B699" s="251"/>
      <c r="C699" s="251"/>
      <c r="D699" s="251"/>
      <c r="E699" s="252"/>
      <c r="F699" s="253"/>
      <c r="G699" s="253"/>
      <c r="H699" s="25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50"/>
      <c r="B700" s="251"/>
      <c r="C700" s="251"/>
      <c r="D700" s="251"/>
      <c r="E700" s="252"/>
      <c r="F700" s="253"/>
      <c r="G700" s="253"/>
      <c r="H700" s="25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50"/>
      <c r="B701" s="251"/>
      <c r="C701" s="251"/>
      <c r="D701" s="251"/>
      <c r="E701" s="252"/>
      <c r="F701" s="253"/>
      <c r="G701" s="253"/>
      <c r="H701" s="25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50"/>
      <c r="B702" s="251"/>
      <c r="C702" s="251"/>
      <c r="D702" s="251"/>
      <c r="E702" s="252"/>
      <c r="F702" s="253"/>
      <c r="G702" s="253"/>
      <c r="H702" s="25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50"/>
      <c r="B703" s="251"/>
      <c r="C703" s="251"/>
      <c r="D703" s="251"/>
      <c r="E703" s="252"/>
      <c r="F703" s="253"/>
      <c r="G703" s="253"/>
      <c r="H703" s="25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50"/>
      <c r="B704" s="251"/>
      <c r="C704" s="251"/>
      <c r="D704" s="251"/>
      <c r="E704" s="252"/>
      <c r="F704" s="253"/>
      <c r="G704" s="253"/>
      <c r="H704" s="25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50"/>
      <c r="B705" s="251"/>
      <c r="C705" s="251"/>
      <c r="D705" s="251"/>
      <c r="E705" s="252"/>
      <c r="F705" s="253"/>
      <c r="G705" s="253"/>
      <c r="H705" s="25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50"/>
      <c r="B706" s="251"/>
      <c r="C706" s="251"/>
      <c r="D706" s="251"/>
      <c r="E706" s="252"/>
      <c r="F706" s="253"/>
      <c r="G706" s="253"/>
      <c r="H706" s="25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50"/>
      <c r="B707" s="251"/>
      <c r="C707" s="251"/>
      <c r="D707" s="251"/>
      <c r="E707" s="252"/>
      <c r="F707" s="253"/>
      <c r="G707" s="253"/>
      <c r="H707" s="25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50"/>
      <c r="B708" s="251"/>
      <c r="C708" s="251"/>
      <c r="D708" s="251"/>
      <c r="E708" s="252"/>
      <c r="F708" s="253"/>
      <c r="G708" s="253"/>
      <c r="H708" s="25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50"/>
      <c r="B709" s="251"/>
      <c r="C709" s="251"/>
      <c r="D709" s="251"/>
      <c r="E709" s="252"/>
      <c r="F709" s="253"/>
      <c r="G709" s="253"/>
      <c r="H709" s="25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50"/>
      <c r="B710" s="251"/>
      <c r="C710" s="251"/>
      <c r="D710" s="251"/>
      <c r="E710" s="252"/>
      <c r="F710" s="253"/>
      <c r="G710" s="253"/>
      <c r="H710" s="25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50"/>
      <c r="B711" s="251"/>
      <c r="C711" s="251"/>
      <c r="D711" s="251"/>
      <c r="E711" s="252"/>
      <c r="F711" s="253"/>
      <c r="G711" s="253"/>
      <c r="H711" s="25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50"/>
      <c r="B712" s="251"/>
      <c r="C712" s="251"/>
      <c r="D712" s="251"/>
      <c r="E712" s="252"/>
      <c r="F712" s="253"/>
      <c r="G712" s="253"/>
      <c r="H712" s="25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50"/>
      <c r="B713" s="251"/>
      <c r="C713" s="251"/>
      <c r="D713" s="251"/>
      <c r="E713" s="252"/>
      <c r="F713" s="253"/>
      <c r="G713" s="253"/>
      <c r="H713" s="25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50"/>
      <c r="B714" s="251"/>
      <c r="C714" s="251"/>
      <c r="D714" s="251"/>
      <c r="E714" s="252"/>
      <c r="F714" s="253"/>
      <c r="G714" s="253"/>
      <c r="H714" s="25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50"/>
      <c r="B715" s="251"/>
      <c r="C715" s="251"/>
      <c r="D715" s="251"/>
      <c r="E715" s="252"/>
      <c r="F715" s="253"/>
      <c r="G715" s="253"/>
      <c r="H715" s="25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50"/>
      <c r="B716" s="251"/>
      <c r="C716" s="251"/>
      <c r="D716" s="251"/>
      <c r="E716" s="252"/>
      <c r="F716" s="253"/>
      <c r="G716" s="253"/>
      <c r="H716" s="25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50"/>
      <c r="B717" s="251"/>
      <c r="C717" s="251"/>
      <c r="D717" s="251"/>
      <c r="E717" s="252"/>
      <c r="F717" s="253"/>
      <c r="G717" s="253"/>
      <c r="H717" s="25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50"/>
      <c r="B718" s="251"/>
      <c r="C718" s="251"/>
      <c r="D718" s="251"/>
      <c r="E718" s="252"/>
      <c r="F718" s="253"/>
      <c r="G718" s="253"/>
      <c r="H718" s="25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50"/>
      <c r="B719" s="251"/>
      <c r="C719" s="251"/>
      <c r="D719" s="251"/>
      <c r="E719" s="252"/>
      <c r="F719" s="253"/>
      <c r="G719" s="253"/>
      <c r="H719" s="25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50"/>
      <c r="B720" s="251"/>
      <c r="C720" s="251"/>
      <c r="D720" s="251"/>
      <c r="E720" s="252"/>
      <c r="F720" s="253"/>
      <c r="G720" s="253"/>
      <c r="H720" s="25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50"/>
      <c r="B721" s="251"/>
      <c r="C721" s="251"/>
      <c r="D721" s="251"/>
      <c r="E721" s="252"/>
      <c r="F721" s="253"/>
      <c r="G721" s="253"/>
      <c r="H721" s="25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50"/>
      <c r="B722" s="251"/>
      <c r="C722" s="251"/>
      <c r="D722" s="251"/>
      <c r="E722" s="252"/>
      <c r="F722" s="253"/>
      <c r="G722" s="253"/>
      <c r="H722" s="25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50"/>
      <c r="B723" s="251"/>
      <c r="C723" s="251"/>
      <c r="D723" s="251"/>
      <c r="E723" s="252"/>
      <c r="F723" s="253"/>
      <c r="G723" s="253"/>
      <c r="H723" s="25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50"/>
      <c r="B724" s="251"/>
      <c r="C724" s="251"/>
      <c r="D724" s="251"/>
      <c r="E724" s="252"/>
      <c r="F724" s="253"/>
      <c r="G724" s="253"/>
      <c r="H724" s="25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50"/>
      <c r="B725" s="251"/>
      <c r="C725" s="251"/>
      <c r="D725" s="251"/>
      <c r="E725" s="252"/>
      <c r="F725" s="253"/>
      <c r="G725" s="253"/>
      <c r="H725" s="25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50"/>
      <c r="B726" s="251"/>
      <c r="C726" s="251"/>
      <c r="D726" s="251"/>
      <c r="E726" s="252"/>
      <c r="F726" s="253"/>
      <c r="G726" s="253"/>
      <c r="H726" s="25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50"/>
      <c r="B727" s="251"/>
      <c r="C727" s="251"/>
      <c r="D727" s="251"/>
      <c r="E727" s="252"/>
      <c r="F727" s="253"/>
      <c r="G727" s="253"/>
      <c r="H727" s="25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50"/>
      <c r="B728" s="251"/>
      <c r="C728" s="251"/>
      <c r="D728" s="251"/>
      <c r="E728" s="252"/>
      <c r="F728" s="253"/>
      <c r="G728" s="253"/>
      <c r="H728" s="25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50"/>
      <c r="B729" s="251"/>
      <c r="C729" s="251"/>
      <c r="D729" s="251"/>
      <c r="E729" s="252"/>
      <c r="F729" s="253"/>
      <c r="G729" s="253"/>
      <c r="H729" s="25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50"/>
      <c r="B730" s="251"/>
      <c r="C730" s="251"/>
      <c r="D730" s="251"/>
      <c r="E730" s="252"/>
      <c r="F730" s="253"/>
      <c r="G730" s="253"/>
      <c r="H730" s="25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50"/>
      <c r="B731" s="251"/>
      <c r="C731" s="251"/>
      <c r="D731" s="251"/>
      <c r="E731" s="252"/>
      <c r="F731" s="253"/>
      <c r="G731" s="253"/>
      <c r="H731" s="25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50"/>
      <c r="B732" s="251"/>
      <c r="C732" s="251"/>
      <c r="D732" s="251"/>
      <c r="E732" s="252"/>
      <c r="F732" s="253"/>
      <c r="G732" s="253"/>
      <c r="H732" s="25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50"/>
      <c r="B733" s="251"/>
      <c r="C733" s="251"/>
      <c r="D733" s="251"/>
      <c r="E733" s="252"/>
      <c r="F733" s="253"/>
      <c r="G733" s="253"/>
      <c r="H733" s="25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50"/>
      <c r="B734" s="251"/>
      <c r="C734" s="251"/>
      <c r="D734" s="251"/>
      <c r="E734" s="252"/>
      <c r="F734" s="253"/>
      <c r="G734" s="253"/>
      <c r="H734" s="25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50"/>
      <c r="B735" s="251"/>
      <c r="C735" s="251"/>
      <c r="D735" s="251"/>
      <c r="E735" s="252"/>
      <c r="F735" s="253"/>
      <c r="G735" s="253"/>
      <c r="H735" s="25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50"/>
      <c r="B736" s="251"/>
      <c r="C736" s="251"/>
      <c r="D736" s="251"/>
      <c r="E736" s="252"/>
      <c r="F736" s="253"/>
      <c r="G736" s="253"/>
      <c r="H736" s="25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50"/>
      <c r="B737" s="251"/>
      <c r="C737" s="251"/>
      <c r="D737" s="251"/>
      <c r="E737" s="252"/>
      <c r="F737" s="253"/>
      <c r="G737" s="253"/>
      <c r="H737" s="25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50"/>
      <c r="B738" s="251"/>
      <c r="C738" s="251"/>
      <c r="D738" s="251"/>
      <c r="E738" s="252"/>
      <c r="F738" s="253"/>
      <c r="G738" s="253"/>
      <c r="H738" s="25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50"/>
      <c r="B739" s="251"/>
      <c r="C739" s="251"/>
      <c r="D739" s="251"/>
      <c r="E739" s="252"/>
      <c r="F739" s="253"/>
      <c r="G739" s="253"/>
      <c r="H739" s="25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50"/>
      <c r="B740" s="251"/>
      <c r="C740" s="251"/>
      <c r="D740" s="251"/>
      <c r="E740" s="252"/>
      <c r="F740" s="253"/>
      <c r="G740" s="253"/>
      <c r="H740" s="25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50"/>
      <c r="B741" s="251"/>
      <c r="C741" s="251"/>
      <c r="D741" s="251"/>
      <c r="E741" s="252"/>
      <c r="F741" s="253"/>
      <c r="G741" s="253"/>
      <c r="H741" s="25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50"/>
      <c r="B742" s="251"/>
      <c r="C742" s="251"/>
      <c r="D742" s="251"/>
      <c r="E742" s="252"/>
      <c r="F742" s="253"/>
      <c r="G742" s="253"/>
      <c r="H742" s="25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50"/>
      <c r="B743" s="251"/>
      <c r="C743" s="251"/>
      <c r="D743" s="251"/>
      <c r="E743" s="252"/>
      <c r="F743" s="253"/>
      <c r="G743" s="253"/>
      <c r="H743" s="25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50"/>
      <c r="B744" s="251"/>
      <c r="C744" s="251"/>
      <c r="D744" s="251"/>
      <c r="E744" s="252"/>
      <c r="F744" s="253"/>
      <c r="G744" s="253"/>
      <c r="H744" s="25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50"/>
      <c r="B745" s="251"/>
      <c r="C745" s="251"/>
      <c r="D745" s="251"/>
      <c r="E745" s="252"/>
      <c r="F745" s="253"/>
      <c r="G745" s="253"/>
      <c r="H745" s="25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50"/>
      <c r="B746" s="251"/>
      <c r="C746" s="251"/>
      <c r="D746" s="251"/>
      <c r="E746" s="252"/>
      <c r="F746" s="253"/>
      <c r="G746" s="253"/>
      <c r="H746" s="25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50"/>
      <c r="B747" s="251"/>
      <c r="C747" s="251"/>
      <c r="D747" s="251"/>
      <c r="E747" s="252"/>
      <c r="F747" s="253"/>
      <c r="G747" s="253"/>
      <c r="H747" s="25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50"/>
      <c r="B748" s="251"/>
      <c r="C748" s="251"/>
      <c r="D748" s="251"/>
      <c r="E748" s="252"/>
      <c r="F748" s="253"/>
      <c r="G748" s="253"/>
      <c r="H748" s="25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50"/>
      <c r="B749" s="251"/>
      <c r="C749" s="251"/>
      <c r="D749" s="251"/>
      <c r="E749" s="252"/>
      <c r="F749" s="253"/>
      <c r="G749" s="253"/>
      <c r="H749" s="25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50"/>
      <c r="B750" s="251"/>
      <c r="C750" s="251"/>
      <c r="D750" s="251"/>
      <c r="E750" s="252"/>
      <c r="F750" s="253"/>
      <c r="G750" s="253"/>
      <c r="H750" s="25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50"/>
      <c r="B751" s="251"/>
      <c r="C751" s="251"/>
      <c r="D751" s="251"/>
      <c r="E751" s="252"/>
      <c r="F751" s="253"/>
      <c r="G751" s="253"/>
      <c r="H751" s="25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50"/>
      <c r="B752" s="251"/>
      <c r="C752" s="251"/>
      <c r="D752" s="251"/>
      <c r="E752" s="252"/>
      <c r="F752" s="253"/>
      <c r="G752" s="253"/>
      <c r="H752" s="25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50"/>
      <c r="B753" s="251"/>
      <c r="C753" s="251"/>
      <c r="D753" s="251"/>
      <c r="E753" s="252"/>
      <c r="F753" s="253"/>
      <c r="G753" s="253"/>
      <c r="H753" s="25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50"/>
      <c r="B754" s="251"/>
      <c r="C754" s="251"/>
      <c r="D754" s="251"/>
      <c r="E754" s="252"/>
      <c r="F754" s="253"/>
      <c r="G754" s="253"/>
      <c r="H754" s="25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50"/>
      <c r="B755" s="251"/>
      <c r="C755" s="251"/>
      <c r="D755" s="251"/>
      <c r="E755" s="252"/>
      <c r="F755" s="253"/>
      <c r="G755" s="253"/>
      <c r="H755" s="25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50"/>
      <c r="B756" s="251"/>
      <c r="C756" s="251"/>
      <c r="D756" s="251"/>
      <c r="E756" s="252"/>
      <c r="F756" s="253"/>
      <c r="G756" s="253"/>
      <c r="H756" s="25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50"/>
      <c r="B757" s="251"/>
      <c r="C757" s="251"/>
      <c r="D757" s="251"/>
      <c r="E757" s="252"/>
      <c r="F757" s="253"/>
      <c r="G757" s="253"/>
      <c r="H757" s="25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50"/>
      <c r="B758" s="251"/>
      <c r="C758" s="251"/>
      <c r="D758" s="251"/>
      <c r="E758" s="252"/>
      <c r="F758" s="253"/>
      <c r="G758" s="253"/>
      <c r="H758" s="25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50"/>
      <c r="B759" s="251"/>
      <c r="C759" s="251"/>
      <c r="D759" s="251"/>
      <c r="E759" s="252"/>
      <c r="F759" s="253"/>
      <c r="G759" s="253"/>
      <c r="H759" s="25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50"/>
      <c r="B760" s="251"/>
      <c r="C760" s="251"/>
      <c r="D760" s="251"/>
      <c r="E760" s="252"/>
      <c r="F760" s="253"/>
      <c r="G760" s="253"/>
      <c r="H760" s="25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50"/>
      <c r="B761" s="251"/>
      <c r="C761" s="251"/>
      <c r="D761" s="251"/>
      <c r="E761" s="252"/>
      <c r="F761" s="253"/>
      <c r="G761" s="253"/>
      <c r="H761" s="25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50"/>
      <c r="B762" s="251"/>
      <c r="C762" s="251"/>
      <c r="D762" s="251"/>
      <c r="E762" s="252"/>
      <c r="F762" s="253"/>
      <c r="G762" s="253"/>
      <c r="H762" s="25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50"/>
      <c r="B763" s="251"/>
      <c r="C763" s="251"/>
      <c r="D763" s="251"/>
      <c r="E763" s="252"/>
      <c r="F763" s="253"/>
      <c r="G763" s="253"/>
      <c r="H763" s="25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50"/>
      <c r="B764" s="251"/>
      <c r="C764" s="251"/>
      <c r="D764" s="251"/>
      <c r="E764" s="252"/>
      <c r="F764" s="253"/>
      <c r="G764" s="253"/>
      <c r="H764" s="25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50"/>
      <c r="B765" s="251"/>
      <c r="C765" s="251"/>
      <c r="D765" s="251"/>
      <c r="E765" s="252"/>
      <c r="F765" s="253"/>
      <c r="G765" s="253"/>
      <c r="H765" s="25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50"/>
      <c r="B766" s="251"/>
      <c r="C766" s="251"/>
      <c r="D766" s="251"/>
      <c r="E766" s="252"/>
      <c r="F766" s="253"/>
      <c r="G766" s="253"/>
      <c r="H766" s="25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50"/>
      <c r="B767" s="251"/>
      <c r="C767" s="251"/>
      <c r="D767" s="251"/>
      <c r="E767" s="252"/>
      <c r="F767" s="253"/>
      <c r="G767" s="253"/>
      <c r="H767" s="25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50"/>
      <c r="B768" s="251"/>
      <c r="C768" s="251"/>
      <c r="D768" s="251"/>
      <c r="E768" s="252"/>
      <c r="F768" s="253"/>
      <c r="G768" s="253"/>
      <c r="H768" s="25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50"/>
      <c r="B769" s="251"/>
      <c r="C769" s="251"/>
      <c r="D769" s="251"/>
      <c r="E769" s="252"/>
      <c r="F769" s="253"/>
      <c r="G769" s="253"/>
      <c r="H769" s="25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50"/>
      <c r="B770" s="251"/>
      <c r="C770" s="251"/>
      <c r="D770" s="251"/>
      <c r="E770" s="252"/>
      <c r="F770" s="253"/>
      <c r="G770" s="253"/>
      <c r="H770" s="25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50"/>
      <c r="B771" s="251"/>
      <c r="C771" s="251"/>
      <c r="D771" s="251"/>
      <c r="E771" s="252"/>
      <c r="F771" s="253"/>
      <c r="G771" s="253"/>
      <c r="H771" s="25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50"/>
      <c r="B772" s="251"/>
      <c r="C772" s="251"/>
      <c r="D772" s="251"/>
      <c r="E772" s="252"/>
      <c r="F772" s="253"/>
      <c r="G772" s="253"/>
      <c r="H772" s="25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50"/>
      <c r="B773" s="251"/>
      <c r="C773" s="251"/>
      <c r="D773" s="251"/>
      <c r="E773" s="252"/>
      <c r="F773" s="253"/>
      <c r="G773" s="253"/>
      <c r="H773" s="25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50"/>
      <c r="B774" s="251"/>
      <c r="C774" s="251"/>
      <c r="D774" s="251"/>
      <c r="E774" s="252"/>
      <c r="F774" s="253"/>
      <c r="G774" s="253"/>
      <c r="H774" s="25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50"/>
      <c r="B775" s="251"/>
      <c r="C775" s="251"/>
      <c r="D775" s="251"/>
      <c r="E775" s="252"/>
      <c r="F775" s="253"/>
      <c r="G775" s="253"/>
      <c r="H775" s="25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50"/>
      <c r="B776" s="251"/>
      <c r="C776" s="251"/>
      <c r="D776" s="251"/>
      <c r="E776" s="252"/>
      <c r="F776" s="253"/>
      <c r="G776" s="253"/>
      <c r="H776" s="25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50"/>
      <c r="B777" s="251"/>
      <c r="C777" s="251"/>
      <c r="D777" s="251"/>
      <c r="E777" s="252"/>
      <c r="F777" s="253"/>
      <c r="G777" s="253"/>
      <c r="H777" s="25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50"/>
      <c r="B778" s="251"/>
      <c r="C778" s="251"/>
      <c r="D778" s="251"/>
      <c r="E778" s="252"/>
      <c r="F778" s="253"/>
      <c r="G778" s="253"/>
      <c r="H778" s="25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50"/>
      <c r="B779" s="251"/>
      <c r="C779" s="251"/>
      <c r="D779" s="251"/>
      <c r="E779" s="252"/>
      <c r="F779" s="253"/>
      <c r="G779" s="253"/>
      <c r="H779" s="25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50"/>
      <c r="B780" s="251"/>
      <c r="C780" s="251"/>
      <c r="D780" s="251"/>
      <c r="E780" s="252"/>
      <c r="F780" s="253"/>
      <c r="G780" s="253"/>
      <c r="H780" s="25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50"/>
      <c r="B781" s="251"/>
      <c r="C781" s="251"/>
      <c r="D781" s="251"/>
      <c r="E781" s="252"/>
      <c r="F781" s="253"/>
      <c r="G781" s="253"/>
      <c r="H781" s="25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50"/>
      <c r="B782" s="251"/>
      <c r="C782" s="251"/>
      <c r="D782" s="251"/>
      <c r="E782" s="252"/>
      <c r="F782" s="253"/>
      <c r="G782" s="253"/>
      <c r="H782" s="25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50"/>
      <c r="B783" s="251"/>
      <c r="C783" s="251"/>
      <c r="D783" s="251"/>
      <c r="E783" s="252"/>
      <c r="F783" s="253"/>
      <c r="G783" s="253"/>
      <c r="H783" s="25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50"/>
      <c r="B784" s="251"/>
      <c r="C784" s="251"/>
      <c r="D784" s="251"/>
      <c r="E784" s="252"/>
      <c r="F784" s="253"/>
      <c r="G784" s="253"/>
      <c r="H784" s="25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50"/>
      <c r="B785" s="251"/>
      <c r="C785" s="251"/>
      <c r="D785" s="251"/>
      <c r="E785" s="252"/>
      <c r="F785" s="253"/>
      <c r="G785" s="253"/>
      <c r="H785" s="25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50"/>
      <c r="B786" s="251"/>
      <c r="C786" s="251"/>
      <c r="D786" s="251"/>
      <c r="E786" s="252"/>
      <c r="F786" s="253"/>
      <c r="G786" s="253"/>
      <c r="H786" s="25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50"/>
      <c r="B787" s="251"/>
      <c r="C787" s="251"/>
      <c r="D787" s="251"/>
      <c r="E787" s="252"/>
      <c r="F787" s="253"/>
      <c r="G787" s="253"/>
      <c r="H787" s="25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50"/>
      <c r="B788" s="251"/>
      <c r="C788" s="251"/>
      <c r="D788" s="251"/>
      <c r="E788" s="252"/>
      <c r="F788" s="253"/>
      <c r="G788" s="253"/>
      <c r="H788" s="25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50"/>
      <c r="B789" s="251"/>
      <c r="C789" s="251"/>
      <c r="D789" s="251"/>
      <c r="E789" s="252"/>
      <c r="F789" s="253"/>
      <c r="G789" s="253"/>
      <c r="H789" s="25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50"/>
      <c r="B790" s="251"/>
      <c r="C790" s="251"/>
      <c r="D790" s="251"/>
      <c r="E790" s="252"/>
      <c r="F790" s="253"/>
      <c r="G790" s="253"/>
      <c r="H790" s="25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50"/>
      <c r="B791" s="251"/>
      <c r="C791" s="251"/>
      <c r="D791" s="251"/>
      <c r="E791" s="252"/>
      <c r="F791" s="253"/>
      <c r="G791" s="253"/>
      <c r="H791" s="25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50"/>
      <c r="B792" s="251"/>
      <c r="C792" s="251"/>
      <c r="D792" s="251"/>
      <c r="E792" s="252"/>
      <c r="F792" s="253"/>
      <c r="G792" s="253"/>
      <c r="H792" s="25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50"/>
      <c r="B793" s="251"/>
      <c r="C793" s="251"/>
      <c r="D793" s="251"/>
      <c r="E793" s="252"/>
      <c r="F793" s="253"/>
      <c r="G793" s="253"/>
      <c r="H793" s="25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50"/>
      <c r="B794" s="251"/>
      <c r="C794" s="251"/>
      <c r="D794" s="251"/>
      <c r="E794" s="252"/>
      <c r="F794" s="253"/>
      <c r="G794" s="253"/>
      <c r="H794" s="25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50"/>
      <c r="B795" s="251"/>
      <c r="C795" s="251"/>
      <c r="D795" s="251"/>
      <c r="E795" s="252"/>
      <c r="F795" s="253"/>
      <c r="G795" s="253"/>
      <c r="H795" s="25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50"/>
      <c r="B796" s="251"/>
      <c r="C796" s="251"/>
      <c r="D796" s="251"/>
      <c r="E796" s="252"/>
      <c r="F796" s="253"/>
      <c r="G796" s="253"/>
      <c r="H796" s="25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50"/>
      <c r="B797" s="251"/>
      <c r="C797" s="251"/>
      <c r="D797" s="251"/>
      <c r="E797" s="252"/>
      <c r="F797" s="253"/>
      <c r="G797" s="253"/>
      <c r="H797" s="25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50"/>
      <c r="B798" s="251"/>
      <c r="C798" s="251"/>
      <c r="D798" s="251"/>
      <c r="E798" s="252"/>
      <c r="F798" s="253"/>
      <c r="G798" s="253"/>
      <c r="H798" s="25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50"/>
      <c r="B799" s="251"/>
      <c r="C799" s="251"/>
      <c r="D799" s="251"/>
      <c r="E799" s="252"/>
      <c r="F799" s="253"/>
      <c r="G799" s="253"/>
      <c r="H799" s="25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50"/>
      <c r="B800" s="251"/>
      <c r="C800" s="251"/>
      <c r="D800" s="251"/>
      <c r="E800" s="252"/>
      <c r="F800" s="253"/>
      <c r="G800" s="253"/>
      <c r="H800" s="25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50"/>
      <c r="B801" s="251"/>
      <c r="C801" s="251"/>
      <c r="D801" s="251"/>
      <c r="E801" s="252"/>
      <c r="F801" s="253"/>
      <c r="G801" s="253"/>
      <c r="H801" s="25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50"/>
      <c r="B802" s="251"/>
      <c r="C802" s="251"/>
      <c r="D802" s="251"/>
      <c r="E802" s="252"/>
      <c r="F802" s="253"/>
      <c r="G802" s="253"/>
      <c r="H802" s="25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50"/>
      <c r="B803" s="251"/>
      <c r="C803" s="251"/>
      <c r="D803" s="251"/>
      <c r="E803" s="252"/>
      <c r="F803" s="253"/>
      <c r="G803" s="253"/>
      <c r="H803" s="25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50"/>
      <c r="B804" s="251"/>
      <c r="C804" s="251"/>
      <c r="D804" s="251"/>
      <c r="E804" s="252"/>
      <c r="F804" s="253"/>
      <c r="G804" s="253"/>
      <c r="H804" s="25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50"/>
      <c r="B805" s="251"/>
      <c r="C805" s="251"/>
      <c r="D805" s="251"/>
      <c r="E805" s="252"/>
      <c r="F805" s="253"/>
      <c r="G805" s="253"/>
      <c r="H805" s="25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50"/>
      <c r="B806" s="251"/>
      <c r="C806" s="251"/>
      <c r="D806" s="251"/>
      <c r="E806" s="252"/>
      <c r="F806" s="253"/>
      <c r="G806" s="253"/>
      <c r="H806" s="25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50"/>
      <c r="B807" s="251"/>
      <c r="C807" s="251"/>
      <c r="D807" s="251"/>
      <c r="E807" s="252"/>
      <c r="F807" s="253"/>
      <c r="G807" s="253"/>
      <c r="H807" s="25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50"/>
      <c r="B808" s="251"/>
      <c r="C808" s="251"/>
      <c r="D808" s="251"/>
      <c r="E808" s="252"/>
      <c r="F808" s="253"/>
      <c r="G808" s="253"/>
      <c r="H808" s="25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50"/>
      <c r="B809" s="251"/>
      <c r="C809" s="251"/>
      <c r="D809" s="251"/>
      <c r="E809" s="252"/>
      <c r="F809" s="253"/>
      <c r="G809" s="253"/>
      <c r="H809" s="25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50"/>
      <c r="B810" s="251"/>
      <c r="C810" s="251"/>
      <c r="D810" s="251"/>
      <c r="E810" s="252"/>
      <c r="F810" s="253"/>
      <c r="G810" s="253"/>
      <c r="H810" s="25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50"/>
      <c r="B811" s="251"/>
      <c r="C811" s="251"/>
      <c r="D811" s="251"/>
      <c r="E811" s="252"/>
      <c r="F811" s="253"/>
      <c r="G811" s="253"/>
      <c r="H811" s="25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50"/>
      <c r="B812" s="251"/>
      <c r="C812" s="251"/>
      <c r="D812" s="251"/>
      <c r="E812" s="252"/>
      <c r="F812" s="253"/>
      <c r="G812" s="253"/>
      <c r="H812" s="25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50"/>
      <c r="B813" s="251"/>
      <c r="C813" s="251"/>
      <c r="D813" s="251"/>
      <c r="E813" s="252"/>
      <c r="F813" s="253"/>
      <c r="G813" s="253"/>
      <c r="H813" s="25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50"/>
      <c r="B814" s="251"/>
      <c r="C814" s="251"/>
      <c r="D814" s="251"/>
      <c r="E814" s="252"/>
      <c r="F814" s="253"/>
      <c r="G814" s="253"/>
      <c r="H814" s="25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50"/>
      <c r="B815" s="251"/>
      <c r="C815" s="251"/>
      <c r="D815" s="251"/>
      <c r="E815" s="252"/>
      <c r="F815" s="253"/>
      <c r="G815" s="253"/>
      <c r="H815" s="25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50"/>
      <c r="B816" s="251"/>
      <c r="C816" s="251"/>
      <c r="D816" s="251"/>
      <c r="E816" s="252"/>
      <c r="F816" s="253"/>
      <c r="G816" s="253"/>
      <c r="H816" s="25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50"/>
      <c r="B817" s="251"/>
      <c r="C817" s="251"/>
      <c r="D817" s="251"/>
      <c r="E817" s="252"/>
      <c r="F817" s="253"/>
      <c r="G817" s="253"/>
      <c r="H817" s="25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50"/>
      <c r="B818" s="251"/>
      <c r="C818" s="251"/>
      <c r="D818" s="251"/>
      <c r="E818" s="252"/>
      <c r="F818" s="253"/>
      <c r="G818" s="253"/>
      <c r="H818" s="25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50"/>
      <c r="B819" s="251"/>
      <c r="C819" s="251"/>
      <c r="D819" s="251"/>
      <c r="E819" s="252"/>
      <c r="F819" s="253"/>
      <c r="G819" s="253"/>
      <c r="H819" s="25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50"/>
      <c r="B820" s="251"/>
      <c r="C820" s="251"/>
      <c r="D820" s="251"/>
      <c r="E820" s="252"/>
      <c r="F820" s="253"/>
      <c r="G820" s="253"/>
      <c r="H820" s="25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50"/>
      <c r="B821" s="251"/>
      <c r="C821" s="251"/>
      <c r="D821" s="251"/>
      <c r="E821" s="252"/>
      <c r="F821" s="253"/>
      <c r="G821" s="253"/>
      <c r="H821" s="25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50"/>
      <c r="B822" s="251"/>
      <c r="C822" s="251"/>
      <c r="D822" s="251"/>
      <c r="E822" s="252"/>
      <c r="F822" s="253"/>
      <c r="G822" s="253"/>
      <c r="H822" s="25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50"/>
      <c r="B823" s="251"/>
      <c r="C823" s="251"/>
      <c r="D823" s="251"/>
      <c r="E823" s="252"/>
      <c r="F823" s="253"/>
      <c r="G823" s="253"/>
      <c r="H823" s="25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50"/>
      <c r="B824" s="251"/>
      <c r="C824" s="251"/>
      <c r="D824" s="251"/>
      <c r="E824" s="252"/>
      <c r="F824" s="253"/>
      <c r="G824" s="253"/>
      <c r="H824" s="25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50"/>
      <c r="B825" s="251"/>
      <c r="C825" s="251"/>
      <c r="D825" s="251"/>
      <c r="E825" s="252"/>
      <c r="F825" s="253"/>
      <c r="G825" s="253"/>
      <c r="H825" s="25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50"/>
      <c r="B826" s="251"/>
      <c r="C826" s="251"/>
      <c r="D826" s="251"/>
      <c r="E826" s="252"/>
      <c r="F826" s="253"/>
      <c r="G826" s="253"/>
      <c r="H826" s="25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50"/>
      <c r="B827" s="251"/>
      <c r="C827" s="251"/>
      <c r="D827" s="251"/>
      <c r="E827" s="252"/>
      <c r="F827" s="253"/>
      <c r="G827" s="253"/>
      <c r="H827" s="25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50"/>
      <c r="B828" s="251"/>
      <c r="C828" s="251"/>
      <c r="D828" s="251"/>
      <c r="E828" s="252"/>
      <c r="F828" s="253"/>
      <c r="G828" s="253"/>
      <c r="H828" s="25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50"/>
      <c r="B829" s="251"/>
      <c r="C829" s="251"/>
      <c r="D829" s="251"/>
      <c r="E829" s="252"/>
      <c r="F829" s="253"/>
      <c r="G829" s="253"/>
      <c r="H829" s="25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50"/>
      <c r="B830" s="251"/>
      <c r="C830" s="251"/>
      <c r="D830" s="251"/>
      <c r="E830" s="252"/>
      <c r="F830" s="253"/>
      <c r="G830" s="253"/>
      <c r="H830" s="25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50"/>
      <c r="B831" s="251"/>
      <c r="C831" s="251"/>
      <c r="D831" s="251"/>
      <c r="E831" s="252"/>
      <c r="F831" s="253"/>
      <c r="G831" s="253"/>
      <c r="H831" s="25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50"/>
      <c r="B832" s="251"/>
      <c r="C832" s="251"/>
      <c r="D832" s="251"/>
      <c r="E832" s="252"/>
      <c r="F832" s="253"/>
      <c r="G832" s="253"/>
      <c r="H832" s="25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50"/>
      <c r="B833" s="251"/>
      <c r="C833" s="251"/>
      <c r="D833" s="251"/>
      <c r="E833" s="252"/>
      <c r="F833" s="253"/>
      <c r="G833" s="253"/>
      <c r="H833" s="25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50"/>
      <c r="B834" s="251"/>
      <c r="C834" s="251"/>
      <c r="D834" s="251"/>
      <c r="E834" s="252"/>
      <c r="F834" s="253"/>
      <c r="G834" s="253"/>
      <c r="H834" s="25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50"/>
      <c r="B835" s="251"/>
      <c r="C835" s="251"/>
      <c r="D835" s="251"/>
      <c r="E835" s="252"/>
      <c r="F835" s="253"/>
      <c r="G835" s="253"/>
      <c r="H835" s="25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50"/>
      <c r="B836" s="251"/>
      <c r="C836" s="251"/>
      <c r="D836" s="251"/>
      <c r="E836" s="252"/>
      <c r="F836" s="253"/>
      <c r="G836" s="253"/>
      <c r="H836" s="25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50"/>
      <c r="B837" s="251"/>
      <c r="C837" s="251"/>
      <c r="D837" s="251"/>
      <c r="E837" s="252"/>
      <c r="F837" s="253"/>
      <c r="G837" s="253"/>
      <c r="H837" s="25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50"/>
      <c r="B838" s="251"/>
      <c r="C838" s="251"/>
      <c r="D838" s="251"/>
      <c r="E838" s="252"/>
      <c r="F838" s="253"/>
      <c r="G838" s="253"/>
      <c r="H838" s="25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50"/>
      <c r="B839" s="251"/>
      <c r="C839" s="251"/>
      <c r="D839" s="251"/>
      <c r="E839" s="252"/>
      <c r="F839" s="253"/>
      <c r="G839" s="253"/>
      <c r="H839" s="25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50"/>
      <c r="B840" s="251"/>
      <c r="C840" s="251"/>
      <c r="D840" s="251"/>
      <c r="E840" s="252"/>
      <c r="F840" s="253"/>
      <c r="G840" s="253"/>
      <c r="H840" s="25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50"/>
      <c r="B841" s="251"/>
      <c r="C841" s="251"/>
      <c r="D841" s="251"/>
      <c r="E841" s="252"/>
      <c r="F841" s="253"/>
      <c r="G841" s="253"/>
      <c r="H841" s="25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50"/>
      <c r="B842" s="251"/>
      <c r="C842" s="251"/>
      <c r="D842" s="251"/>
      <c r="E842" s="252"/>
      <c r="F842" s="253"/>
      <c r="G842" s="253"/>
      <c r="H842" s="25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50"/>
      <c r="B843" s="251"/>
      <c r="C843" s="251"/>
      <c r="D843" s="251"/>
      <c r="E843" s="252"/>
      <c r="F843" s="253"/>
      <c r="G843" s="253"/>
      <c r="H843" s="25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50"/>
      <c r="B844" s="251"/>
      <c r="C844" s="251"/>
      <c r="D844" s="251"/>
      <c r="E844" s="252"/>
      <c r="F844" s="253"/>
      <c r="G844" s="253"/>
      <c r="H844" s="25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50"/>
      <c r="B845" s="251"/>
      <c r="C845" s="251"/>
      <c r="D845" s="251"/>
      <c r="E845" s="252"/>
      <c r="F845" s="253"/>
      <c r="G845" s="253"/>
      <c r="H845" s="25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50"/>
      <c r="B846" s="251"/>
      <c r="C846" s="251"/>
      <c r="D846" s="251"/>
      <c r="E846" s="252"/>
      <c r="F846" s="253"/>
      <c r="G846" s="253"/>
      <c r="H846" s="25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50"/>
      <c r="B847" s="251"/>
      <c r="C847" s="251"/>
      <c r="D847" s="251"/>
      <c r="E847" s="252"/>
      <c r="F847" s="253"/>
      <c r="G847" s="253"/>
      <c r="H847" s="25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50"/>
      <c r="B848" s="251"/>
      <c r="C848" s="251"/>
      <c r="D848" s="251"/>
      <c r="E848" s="252"/>
      <c r="F848" s="253"/>
      <c r="G848" s="253"/>
      <c r="H848" s="25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50"/>
      <c r="B849" s="251"/>
      <c r="C849" s="251"/>
      <c r="D849" s="251"/>
      <c r="E849" s="252"/>
      <c r="F849" s="253"/>
      <c r="G849" s="253"/>
      <c r="H849" s="25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50"/>
      <c r="B850" s="251"/>
      <c r="C850" s="251"/>
      <c r="D850" s="251"/>
      <c r="E850" s="252"/>
      <c r="F850" s="253"/>
      <c r="G850" s="253"/>
      <c r="H850" s="25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50"/>
      <c r="B851" s="251"/>
      <c r="C851" s="251"/>
      <c r="D851" s="251"/>
      <c r="E851" s="252"/>
      <c r="F851" s="253"/>
      <c r="G851" s="253"/>
      <c r="H851" s="25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50"/>
      <c r="B852" s="251"/>
      <c r="C852" s="251"/>
      <c r="D852" s="251"/>
      <c r="E852" s="252"/>
      <c r="F852" s="253"/>
      <c r="G852" s="253"/>
      <c r="H852" s="25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50"/>
      <c r="B853" s="251"/>
      <c r="C853" s="251"/>
      <c r="D853" s="251"/>
      <c r="E853" s="252"/>
      <c r="F853" s="253"/>
      <c r="G853" s="253"/>
      <c r="H853" s="25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50"/>
      <c r="B854" s="251"/>
      <c r="C854" s="251"/>
      <c r="D854" s="251"/>
      <c r="E854" s="252"/>
      <c r="F854" s="253"/>
      <c r="G854" s="253"/>
      <c r="H854" s="25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50"/>
      <c r="B855" s="251"/>
      <c r="C855" s="251"/>
      <c r="D855" s="251"/>
      <c r="E855" s="252"/>
      <c r="F855" s="253"/>
      <c r="G855" s="253"/>
      <c r="H855" s="25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50"/>
      <c r="B856" s="251"/>
      <c r="C856" s="251"/>
      <c r="D856" s="251"/>
      <c r="E856" s="252"/>
      <c r="F856" s="253"/>
      <c r="G856" s="253"/>
      <c r="H856" s="25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50"/>
      <c r="B857" s="251"/>
      <c r="C857" s="251"/>
      <c r="D857" s="251"/>
      <c r="E857" s="252"/>
      <c r="F857" s="253"/>
      <c r="G857" s="253"/>
      <c r="H857" s="25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50"/>
      <c r="B858" s="251"/>
      <c r="C858" s="251"/>
      <c r="D858" s="251"/>
      <c r="E858" s="252"/>
      <c r="F858" s="253"/>
      <c r="G858" s="253"/>
      <c r="H858" s="25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50"/>
      <c r="B859" s="251"/>
      <c r="C859" s="251"/>
      <c r="D859" s="251"/>
      <c r="E859" s="252"/>
      <c r="F859" s="253"/>
      <c r="G859" s="253"/>
      <c r="H859" s="25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50"/>
      <c r="B860" s="251"/>
      <c r="C860" s="251"/>
      <c r="D860" s="251"/>
      <c r="E860" s="252"/>
      <c r="F860" s="253"/>
      <c r="G860" s="253"/>
      <c r="H860" s="25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50"/>
      <c r="B861" s="251"/>
      <c r="C861" s="251"/>
      <c r="D861" s="251"/>
      <c r="E861" s="252"/>
      <c r="F861" s="253"/>
      <c r="G861" s="253"/>
      <c r="H861" s="25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50"/>
      <c r="B862" s="251"/>
      <c r="C862" s="251"/>
      <c r="D862" s="251"/>
      <c r="E862" s="252"/>
      <c r="F862" s="253"/>
      <c r="G862" s="253"/>
      <c r="H862" s="25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50"/>
      <c r="B863" s="251"/>
      <c r="C863" s="251"/>
      <c r="D863" s="251"/>
      <c r="E863" s="252"/>
      <c r="F863" s="253"/>
      <c r="G863" s="253"/>
      <c r="H863" s="25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50"/>
      <c r="B864" s="251"/>
      <c r="C864" s="251"/>
      <c r="D864" s="251"/>
      <c r="E864" s="252"/>
      <c r="F864" s="253"/>
      <c r="G864" s="253"/>
      <c r="H864" s="25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50"/>
      <c r="B865" s="251"/>
      <c r="C865" s="251"/>
      <c r="D865" s="251"/>
      <c r="E865" s="252"/>
      <c r="F865" s="253"/>
      <c r="G865" s="253"/>
      <c r="H865" s="25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50"/>
      <c r="B866" s="251"/>
      <c r="C866" s="251"/>
      <c r="D866" s="251"/>
      <c r="E866" s="252"/>
      <c r="F866" s="253"/>
      <c r="G866" s="253"/>
      <c r="H866" s="25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50"/>
      <c r="B867" s="251"/>
      <c r="C867" s="251"/>
      <c r="D867" s="251"/>
      <c r="E867" s="252"/>
      <c r="F867" s="253"/>
      <c r="G867" s="253"/>
      <c r="H867" s="25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50"/>
      <c r="B868" s="251"/>
      <c r="C868" s="251"/>
      <c r="D868" s="251"/>
      <c r="E868" s="252"/>
      <c r="F868" s="253"/>
      <c r="G868" s="253"/>
      <c r="H868" s="25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50"/>
      <c r="B869" s="251"/>
      <c r="C869" s="251"/>
      <c r="D869" s="251"/>
      <c r="E869" s="252"/>
      <c r="F869" s="253"/>
      <c r="G869" s="253"/>
      <c r="H869" s="25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50"/>
      <c r="B870" s="251"/>
      <c r="C870" s="251"/>
      <c r="D870" s="251"/>
      <c r="E870" s="252"/>
      <c r="F870" s="253"/>
      <c r="G870" s="253"/>
      <c r="H870" s="25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50"/>
      <c r="B871" s="251"/>
      <c r="C871" s="251"/>
      <c r="D871" s="251"/>
      <c r="E871" s="252"/>
      <c r="F871" s="253"/>
      <c r="G871" s="253"/>
      <c r="H871" s="25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50"/>
      <c r="B872" s="251"/>
      <c r="C872" s="251"/>
      <c r="D872" s="251"/>
      <c r="E872" s="252"/>
      <c r="F872" s="253"/>
      <c r="G872" s="253"/>
      <c r="H872" s="25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50"/>
      <c r="B873" s="251"/>
      <c r="C873" s="251"/>
      <c r="D873" s="251"/>
      <c r="E873" s="252"/>
      <c r="F873" s="253"/>
      <c r="G873" s="253"/>
      <c r="H873" s="25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50"/>
      <c r="B874" s="251"/>
      <c r="C874" s="251"/>
      <c r="D874" s="251"/>
      <c r="E874" s="252"/>
      <c r="F874" s="253"/>
      <c r="G874" s="253"/>
      <c r="H874" s="25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50"/>
      <c r="B875" s="251"/>
      <c r="C875" s="251"/>
      <c r="D875" s="251"/>
      <c r="E875" s="252"/>
      <c r="F875" s="253"/>
      <c r="G875" s="253"/>
      <c r="H875" s="25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50"/>
      <c r="B876" s="251"/>
      <c r="C876" s="251"/>
      <c r="D876" s="251"/>
      <c r="E876" s="252"/>
      <c r="F876" s="253"/>
      <c r="G876" s="253"/>
      <c r="H876" s="25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50"/>
      <c r="B877" s="251"/>
      <c r="C877" s="251"/>
      <c r="D877" s="251"/>
      <c r="E877" s="252"/>
      <c r="F877" s="253"/>
      <c r="G877" s="253"/>
      <c r="H877" s="25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50"/>
      <c r="B878" s="251"/>
      <c r="C878" s="251"/>
      <c r="D878" s="251"/>
      <c r="E878" s="252"/>
      <c r="F878" s="253"/>
      <c r="G878" s="253"/>
      <c r="H878" s="25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50"/>
      <c r="B879" s="251"/>
      <c r="C879" s="251"/>
      <c r="D879" s="251"/>
      <c r="E879" s="252"/>
      <c r="F879" s="253"/>
      <c r="G879" s="253"/>
      <c r="H879" s="25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50"/>
      <c r="B880" s="251"/>
      <c r="C880" s="251"/>
      <c r="D880" s="251"/>
      <c r="E880" s="252"/>
      <c r="F880" s="253"/>
      <c r="G880" s="253"/>
      <c r="H880" s="25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50"/>
      <c r="B881" s="251"/>
      <c r="C881" s="251"/>
      <c r="D881" s="251"/>
      <c r="E881" s="252"/>
      <c r="F881" s="253"/>
      <c r="G881" s="253"/>
      <c r="H881" s="25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50"/>
      <c r="B882" s="251"/>
      <c r="C882" s="251"/>
      <c r="D882" s="251"/>
      <c r="E882" s="252"/>
      <c r="F882" s="253"/>
      <c r="G882" s="253"/>
      <c r="H882" s="25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50"/>
      <c r="B883" s="251"/>
      <c r="C883" s="251"/>
      <c r="D883" s="251"/>
      <c r="E883" s="252"/>
      <c r="F883" s="253"/>
      <c r="G883" s="253"/>
      <c r="H883" s="25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50"/>
      <c r="B884" s="251"/>
      <c r="C884" s="251"/>
      <c r="D884" s="251"/>
      <c r="E884" s="252"/>
      <c r="F884" s="253"/>
      <c r="G884" s="253"/>
      <c r="H884" s="25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50"/>
      <c r="B885" s="251"/>
      <c r="C885" s="251"/>
      <c r="D885" s="251"/>
      <c r="E885" s="252"/>
      <c r="F885" s="253"/>
      <c r="G885" s="253"/>
      <c r="H885" s="25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50"/>
      <c r="B886" s="251"/>
      <c r="C886" s="251"/>
      <c r="D886" s="251"/>
      <c r="E886" s="252"/>
      <c r="F886" s="253"/>
      <c r="G886" s="253"/>
      <c r="H886" s="25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50"/>
      <c r="B887" s="251"/>
      <c r="C887" s="251"/>
      <c r="D887" s="251"/>
      <c r="E887" s="252"/>
      <c r="F887" s="253"/>
      <c r="G887" s="253"/>
      <c r="H887" s="25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50"/>
      <c r="B888" s="251"/>
      <c r="C888" s="251"/>
      <c r="D888" s="251"/>
      <c r="E888" s="252"/>
      <c r="F888" s="253"/>
      <c r="G888" s="253"/>
      <c r="H888" s="25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50"/>
      <c r="B889" s="251"/>
      <c r="C889" s="251"/>
      <c r="D889" s="251"/>
      <c r="E889" s="252"/>
      <c r="F889" s="253"/>
      <c r="G889" s="253"/>
      <c r="H889" s="25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50"/>
      <c r="B890" s="251"/>
      <c r="C890" s="251"/>
      <c r="D890" s="251"/>
      <c r="E890" s="252"/>
      <c r="F890" s="253"/>
      <c r="G890" s="253"/>
      <c r="H890" s="25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50"/>
      <c r="B891" s="251"/>
      <c r="C891" s="251"/>
      <c r="D891" s="251"/>
      <c r="E891" s="252"/>
      <c r="F891" s="253"/>
      <c r="G891" s="253"/>
      <c r="H891" s="25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50"/>
      <c r="B892" s="251"/>
      <c r="C892" s="251"/>
      <c r="D892" s="251"/>
      <c r="E892" s="252"/>
      <c r="F892" s="253"/>
      <c r="G892" s="253"/>
      <c r="H892" s="25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50"/>
      <c r="B893" s="251"/>
      <c r="C893" s="251"/>
      <c r="D893" s="251"/>
      <c r="E893" s="252"/>
      <c r="F893" s="253"/>
      <c r="G893" s="253"/>
      <c r="H893" s="25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50"/>
      <c r="B894" s="251"/>
      <c r="C894" s="251"/>
      <c r="D894" s="251"/>
      <c r="E894" s="252"/>
      <c r="F894" s="253"/>
      <c r="G894" s="253"/>
      <c r="H894" s="25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50"/>
      <c r="B895" s="251"/>
      <c r="C895" s="251"/>
      <c r="D895" s="251"/>
      <c r="E895" s="252"/>
      <c r="F895" s="253"/>
      <c r="G895" s="253"/>
      <c r="H895" s="25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50"/>
      <c r="B896" s="251"/>
      <c r="C896" s="251"/>
      <c r="D896" s="251"/>
      <c r="E896" s="252"/>
      <c r="F896" s="253"/>
      <c r="G896" s="253"/>
      <c r="H896" s="25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50"/>
      <c r="B897" s="251"/>
      <c r="C897" s="251"/>
      <c r="D897" s="251"/>
      <c r="E897" s="252"/>
      <c r="F897" s="253"/>
      <c r="G897" s="253"/>
      <c r="H897" s="25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50"/>
      <c r="B898" s="251"/>
      <c r="C898" s="251"/>
      <c r="D898" s="251"/>
      <c r="E898" s="252"/>
      <c r="F898" s="253"/>
      <c r="G898" s="253"/>
      <c r="H898" s="25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250"/>
      <c r="B899" s="251"/>
      <c r="C899" s="251"/>
      <c r="D899" s="251"/>
      <c r="E899" s="252"/>
      <c r="F899" s="253"/>
      <c r="G899" s="253"/>
      <c r="H899" s="252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250"/>
      <c r="B900" s="251"/>
      <c r="C900" s="251"/>
      <c r="D900" s="251"/>
      <c r="E900" s="252"/>
      <c r="F900" s="253"/>
      <c r="G900" s="253"/>
      <c r="H900" s="252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250"/>
      <c r="B901" s="251"/>
      <c r="C901" s="251"/>
      <c r="D901" s="251"/>
      <c r="E901" s="252"/>
      <c r="F901" s="253"/>
      <c r="G901" s="253"/>
      <c r="H901" s="252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250"/>
      <c r="B902" s="251"/>
      <c r="C902" s="251"/>
      <c r="D902" s="251"/>
      <c r="E902" s="252"/>
      <c r="F902" s="253"/>
      <c r="G902" s="253"/>
      <c r="H902" s="252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250"/>
      <c r="B903" s="251"/>
      <c r="C903" s="251"/>
      <c r="D903" s="251"/>
      <c r="E903" s="252"/>
      <c r="F903" s="253"/>
      <c r="G903" s="253"/>
      <c r="H903" s="252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250"/>
      <c r="B904" s="251"/>
      <c r="C904" s="251"/>
      <c r="D904" s="251"/>
      <c r="E904" s="252"/>
      <c r="F904" s="253"/>
      <c r="G904" s="253"/>
      <c r="H904" s="252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250"/>
      <c r="B905" s="251"/>
      <c r="C905" s="251"/>
      <c r="D905" s="251"/>
      <c r="E905" s="252"/>
      <c r="F905" s="253"/>
      <c r="G905" s="253"/>
      <c r="H905" s="252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250"/>
      <c r="B906" s="251"/>
      <c r="C906" s="251"/>
      <c r="D906" s="251"/>
      <c r="E906" s="252"/>
      <c r="F906" s="253"/>
      <c r="G906" s="253"/>
      <c r="H906" s="252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250"/>
      <c r="B907" s="251"/>
      <c r="C907" s="251"/>
      <c r="D907" s="251"/>
      <c r="E907" s="252"/>
      <c r="F907" s="253"/>
      <c r="G907" s="253"/>
      <c r="H907" s="252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250"/>
      <c r="B908" s="251"/>
      <c r="C908" s="251"/>
      <c r="D908" s="251"/>
      <c r="E908" s="252"/>
      <c r="F908" s="253"/>
      <c r="G908" s="253"/>
      <c r="H908" s="252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250"/>
      <c r="B909" s="251"/>
      <c r="C909" s="251"/>
      <c r="D909" s="251"/>
      <c r="E909" s="252"/>
      <c r="F909" s="253"/>
      <c r="G909" s="253"/>
      <c r="H909" s="252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250"/>
      <c r="B910" s="251"/>
      <c r="C910" s="251"/>
      <c r="D910" s="251"/>
      <c r="E910" s="252"/>
      <c r="F910" s="253"/>
      <c r="G910" s="253"/>
      <c r="H910" s="252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250"/>
      <c r="B911" s="251"/>
      <c r="C911" s="251"/>
      <c r="D911" s="251"/>
      <c r="E911" s="252"/>
      <c r="F911" s="253"/>
      <c r="G911" s="253"/>
      <c r="H911" s="252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250"/>
      <c r="B912" s="251"/>
      <c r="C912" s="251"/>
      <c r="D912" s="251"/>
      <c r="E912" s="252"/>
      <c r="F912" s="253"/>
      <c r="G912" s="253"/>
      <c r="H912" s="252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250"/>
      <c r="B913" s="251"/>
      <c r="C913" s="251"/>
      <c r="D913" s="251"/>
      <c r="E913" s="252"/>
      <c r="F913" s="253"/>
      <c r="G913" s="253"/>
      <c r="H913" s="252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250"/>
      <c r="B914" s="251"/>
      <c r="C914" s="251"/>
      <c r="D914" s="251"/>
      <c r="E914" s="252"/>
      <c r="F914" s="253"/>
      <c r="G914" s="253"/>
      <c r="H914" s="252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250"/>
      <c r="B915" s="251"/>
      <c r="C915" s="251"/>
      <c r="D915" s="251"/>
      <c r="E915" s="252"/>
      <c r="F915" s="253"/>
      <c r="G915" s="253"/>
      <c r="H915" s="252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250"/>
      <c r="B916" s="251"/>
      <c r="C916" s="251"/>
      <c r="D916" s="251"/>
      <c r="E916" s="252"/>
      <c r="F916" s="253"/>
      <c r="G916" s="253"/>
      <c r="H916" s="252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250"/>
      <c r="B917" s="251"/>
      <c r="C917" s="251"/>
      <c r="D917" s="251"/>
      <c r="E917" s="252"/>
      <c r="F917" s="253"/>
      <c r="G917" s="253"/>
      <c r="H917" s="252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250"/>
      <c r="B918" s="251"/>
      <c r="C918" s="251"/>
      <c r="D918" s="251"/>
      <c r="E918" s="252"/>
      <c r="F918" s="253"/>
      <c r="G918" s="253"/>
      <c r="H918" s="252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250"/>
      <c r="B919" s="251"/>
      <c r="C919" s="251"/>
      <c r="D919" s="251"/>
      <c r="E919" s="252"/>
      <c r="F919" s="253"/>
      <c r="G919" s="253"/>
      <c r="H919" s="252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250"/>
      <c r="B920" s="251"/>
      <c r="C920" s="251"/>
      <c r="D920" s="251"/>
      <c r="E920" s="252"/>
      <c r="F920" s="253"/>
      <c r="G920" s="253"/>
      <c r="H920" s="252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250"/>
      <c r="B921" s="251"/>
      <c r="C921" s="251"/>
      <c r="D921" s="251"/>
      <c r="E921" s="252"/>
      <c r="F921" s="253"/>
      <c r="G921" s="253"/>
      <c r="H921" s="252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250"/>
      <c r="B922" s="251"/>
      <c r="C922" s="251"/>
      <c r="D922" s="251"/>
      <c r="E922" s="252"/>
      <c r="F922" s="253"/>
      <c r="G922" s="253"/>
      <c r="H922" s="252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250"/>
      <c r="B923" s="251"/>
      <c r="C923" s="251"/>
      <c r="D923" s="251"/>
      <c r="E923" s="252"/>
      <c r="F923" s="253"/>
      <c r="G923" s="253"/>
      <c r="H923" s="252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250"/>
      <c r="B924" s="251"/>
      <c r="C924" s="251"/>
      <c r="D924" s="251"/>
      <c r="E924" s="252"/>
      <c r="F924" s="253"/>
      <c r="G924" s="253"/>
      <c r="H924" s="252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250"/>
      <c r="B925" s="251"/>
      <c r="C925" s="251"/>
      <c r="D925" s="251"/>
      <c r="E925" s="252"/>
      <c r="F925" s="253"/>
      <c r="G925" s="253"/>
      <c r="H925" s="252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250"/>
      <c r="B926" s="251"/>
      <c r="C926" s="251"/>
      <c r="D926" s="251"/>
      <c r="E926" s="252"/>
      <c r="F926" s="253"/>
      <c r="G926" s="253"/>
      <c r="H926" s="252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250"/>
      <c r="B927" s="251"/>
      <c r="C927" s="251"/>
      <c r="D927" s="251"/>
      <c r="E927" s="252"/>
      <c r="F927" s="253"/>
      <c r="G927" s="253"/>
      <c r="H927" s="252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250"/>
      <c r="B928" s="251"/>
      <c r="C928" s="251"/>
      <c r="D928" s="251"/>
      <c r="E928" s="252"/>
      <c r="F928" s="253"/>
      <c r="G928" s="253"/>
      <c r="H928" s="252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250"/>
      <c r="B929" s="251"/>
      <c r="C929" s="251"/>
      <c r="D929" s="251"/>
      <c r="E929" s="252"/>
      <c r="F929" s="253"/>
      <c r="G929" s="253"/>
      <c r="H929" s="252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250"/>
      <c r="B930" s="251"/>
      <c r="C930" s="251"/>
      <c r="D930" s="251"/>
      <c r="E930" s="252"/>
      <c r="F930" s="253"/>
      <c r="G930" s="253"/>
      <c r="H930" s="252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250"/>
      <c r="B931" s="251"/>
      <c r="C931" s="251"/>
      <c r="D931" s="251"/>
      <c r="E931" s="252"/>
      <c r="F931" s="253"/>
      <c r="G931" s="253"/>
      <c r="H931" s="252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250"/>
      <c r="B932" s="251"/>
      <c r="C932" s="251"/>
      <c r="D932" s="251"/>
      <c r="E932" s="252"/>
      <c r="F932" s="253"/>
      <c r="G932" s="253"/>
      <c r="H932" s="252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250"/>
      <c r="B933" s="251"/>
      <c r="C933" s="251"/>
      <c r="D933" s="251"/>
      <c r="E933" s="252"/>
      <c r="F933" s="253"/>
      <c r="G933" s="253"/>
      <c r="H933" s="252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250"/>
      <c r="B934" s="251"/>
      <c r="C934" s="251"/>
      <c r="D934" s="251"/>
      <c r="E934" s="252"/>
      <c r="F934" s="253"/>
      <c r="G934" s="253"/>
      <c r="H934" s="252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250"/>
      <c r="B935" s="251"/>
      <c r="C935" s="251"/>
      <c r="D935" s="251"/>
      <c r="E935" s="252"/>
      <c r="F935" s="253"/>
      <c r="G935" s="253"/>
      <c r="H935" s="252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250"/>
      <c r="B936" s="251"/>
      <c r="C936" s="251"/>
      <c r="D936" s="251"/>
      <c r="E936" s="252"/>
      <c r="F936" s="253"/>
      <c r="G936" s="253"/>
      <c r="H936" s="252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250"/>
      <c r="B937" s="251"/>
      <c r="C937" s="251"/>
      <c r="D937" s="251"/>
      <c r="E937" s="252"/>
      <c r="F937" s="253"/>
      <c r="G937" s="253"/>
      <c r="H937" s="252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250"/>
      <c r="B938" s="251"/>
      <c r="C938" s="251"/>
      <c r="D938" s="251"/>
      <c r="E938" s="252"/>
      <c r="F938" s="253"/>
      <c r="G938" s="253"/>
      <c r="H938" s="252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250"/>
      <c r="B939" s="251"/>
      <c r="C939" s="251"/>
      <c r="D939" s="251"/>
      <c r="E939" s="252"/>
      <c r="F939" s="253"/>
      <c r="G939" s="253"/>
      <c r="H939" s="252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250"/>
      <c r="B940" s="251"/>
      <c r="C940" s="251"/>
      <c r="D940" s="251"/>
      <c r="E940" s="252"/>
      <c r="F940" s="253"/>
      <c r="G940" s="253"/>
      <c r="H940" s="252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250"/>
      <c r="B941" s="251"/>
      <c r="C941" s="251"/>
      <c r="D941" s="251"/>
      <c r="E941" s="252"/>
      <c r="F941" s="253"/>
      <c r="G941" s="253"/>
      <c r="H941" s="252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250"/>
      <c r="B942" s="251"/>
      <c r="C942" s="251"/>
      <c r="D942" s="251"/>
      <c r="E942" s="252"/>
      <c r="F942" s="253"/>
      <c r="G942" s="253"/>
      <c r="H942" s="252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250"/>
      <c r="B943" s="251"/>
      <c r="C943" s="251"/>
      <c r="D943" s="251"/>
      <c r="E943" s="252"/>
      <c r="F943" s="253"/>
      <c r="G943" s="253"/>
      <c r="H943" s="252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250"/>
      <c r="B944" s="251"/>
      <c r="C944" s="251"/>
      <c r="D944" s="251"/>
      <c r="E944" s="252"/>
      <c r="F944" s="253"/>
      <c r="G944" s="253"/>
      <c r="H944" s="252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250"/>
      <c r="B945" s="251"/>
      <c r="C945" s="251"/>
      <c r="D945" s="251"/>
      <c r="E945" s="252"/>
      <c r="F945" s="253"/>
      <c r="G945" s="253"/>
      <c r="H945" s="252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250"/>
      <c r="B946" s="251"/>
      <c r="C946" s="251"/>
      <c r="D946" s="251"/>
      <c r="E946" s="252"/>
      <c r="F946" s="253"/>
      <c r="G946" s="253"/>
      <c r="H946" s="252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250"/>
      <c r="B947" s="251"/>
      <c r="C947" s="251"/>
      <c r="D947" s="251"/>
      <c r="E947" s="252"/>
      <c r="F947" s="253"/>
      <c r="G947" s="253"/>
      <c r="H947" s="252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250"/>
      <c r="B948" s="251"/>
      <c r="C948" s="251"/>
      <c r="D948" s="251"/>
      <c r="E948" s="252"/>
      <c r="F948" s="253"/>
      <c r="G948" s="253"/>
      <c r="H948" s="252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250"/>
      <c r="B949" s="251"/>
      <c r="C949" s="251"/>
      <c r="D949" s="251"/>
      <c r="E949" s="252"/>
      <c r="F949" s="253"/>
      <c r="G949" s="253"/>
      <c r="H949" s="252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250"/>
      <c r="B950" s="251"/>
      <c r="C950" s="251"/>
      <c r="D950" s="251"/>
      <c r="E950" s="252"/>
      <c r="F950" s="253"/>
      <c r="G950" s="253"/>
      <c r="H950" s="252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250"/>
      <c r="B951" s="251"/>
      <c r="C951" s="251"/>
      <c r="D951" s="251"/>
      <c r="E951" s="252"/>
      <c r="F951" s="253"/>
      <c r="G951" s="253"/>
      <c r="H951" s="252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250"/>
      <c r="B952" s="251"/>
      <c r="C952" s="251"/>
      <c r="D952" s="251"/>
      <c r="E952" s="252"/>
      <c r="F952" s="253"/>
      <c r="G952" s="253"/>
      <c r="H952" s="252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250"/>
      <c r="B953" s="251"/>
      <c r="C953" s="251"/>
      <c r="D953" s="251"/>
      <c r="E953" s="252"/>
      <c r="F953" s="253"/>
      <c r="G953" s="253"/>
      <c r="H953" s="252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250"/>
      <c r="B954" s="251"/>
      <c r="C954" s="251"/>
      <c r="D954" s="251"/>
      <c r="E954" s="252"/>
      <c r="F954" s="253"/>
      <c r="G954" s="253"/>
      <c r="H954" s="252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250"/>
      <c r="B955" s="251"/>
      <c r="C955" s="251"/>
      <c r="D955" s="251"/>
      <c r="E955" s="252"/>
      <c r="F955" s="253"/>
      <c r="G955" s="253"/>
      <c r="H955" s="252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250"/>
      <c r="B956" s="251"/>
      <c r="C956" s="251"/>
      <c r="D956" s="251"/>
      <c r="E956" s="252"/>
      <c r="F956" s="253"/>
      <c r="G956" s="253"/>
      <c r="H956" s="252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250"/>
      <c r="B957" s="251"/>
      <c r="C957" s="251"/>
      <c r="D957" s="251"/>
      <c r="E957" s="252"/>
      <c r="F957" s="253"/>
      <c r="G957" s="253"/>
      <c r="H957" s="252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250"/>
      <c r="B958" s="251"/>
      <c r="C958" s="251"/>
      <c r="D958" s="251"/>
      <c r="E958" s="252"/>
      <c r="F958" s="253"/>
      <c r="G958" s="253"/>
      <c r="H958" s="252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250"/>
      <c r="B959" s="251"/>
      <c r="C959" s="251"/>
      <c r="D959" s="251"/>
      <c r="E959" s="252"/>
      <c r="F959" s="253"/>
      <c r="G959" s="253"/>
      <c r="H959" s="252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250"/>
      <c r="B960" s="251"/>
      <c r="C960" s="251"/>
      <c r="D960" s="251"/>
      <c r="E960" s="252"/>
      <c r="F960" s="253"/>
      <c r="G960" s="253"/>
      <c r="H960" s="252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250"/>
      <c r="B961" s="251"/>
      <c r="C961" s="251"/>
      <c r="D961" s="251"/>
      <c r="E961" s="252"/>
      <c r="F961" s="253"/>
      <c r="G961" s="253"/>
      <c r="H961" s="252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250"/>
      <c r="B962" s="251"/>
      <c r="C962" s="251"/>
      <c r="D962" s="251"/>
      <c r="E962" s="252"/>
      <c r="F962" s="253"/>
      <c r="G962" s="253"/>
      <c r="H962" s="252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250"/>
      <c r="B963" s="251"/>
      <c r="C963" s="251"/>
      <c r="D963" s="251"/>
      <c r="E963" s="252"/>
      <c r="F963" s="253"/>
      <c r="G963" s="253"/>
      <c r="H963" s="252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250"/>
      <c r="B964" s="251"/>
      <c r="C964" s="251"/>
      <c r="D964" s="251"/>
      <c r="E964" s="252"/>
      <c r="F964" s="253"/>
      <c r="G964" s="253"/>
      <c r="H964" s="252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250"/>
      <c r="B965" s="251"/>
      <c r="C965" s="251"/>
      <c r="D965" s="251"/>
      <c r="E965" s="252"/>
      <c r="F965" s="253"/>
      <c r="G965" s="253"/>
      <c r="H965" s="252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250"/>
      <c r="B966" s="251"/>
      <c r="C966" s="251"/>
      <c r="D966" s="251"/>
      <c r="E966" s="252"/>
      <c r="F966" s="253"/>
      <c r="G966" s="253"/>
      <c r="H966" s="252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250"/>
      <c r="B967" s="251"/>
      <c r="C967" s="251"/>
      <c r="D967" s="251"/>
      <c r="E967" s="252"/>
      <c r="F967" s="253"/>
      <c r="G967" s="253"/>
      <c r="H967" s="252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250"/>
      <c r="B968" s="251"/>
      <c r="C968" s="251"/>
      <c r="D968" s="251"/>
      <c r="E968" s="252"/>
      <c r="F968" s="253"/>
      <c r="G968" s="253"/>
      <c r="H968" s="252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250"/>
      <c r="B969" s="251"/>
      <c r="C969" s="251"/>
      <c r="D969" s="251"/>
      <c r="E969" s="252"/>
      <c r="F969" s="253"/>
      <c r="G969" s="253"/>
      <c r="H969" s="252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250"/>
      <c r="B970" s="251"/>
      <c r="C970" s="251"/>
      <c r="D970" s="251"/>
      <c r="E970" s="252"/>
      <c r="F970" s="253"/>
      <c r="G970" s="253"/>
      <c r="H970" s="252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250"/>
      <c r="B971" s="251"/>
      <c r="C971" s="251"/>
      <c r="D971" s="251"/>
      <c r="E971" s="252"/>
      <c r="F971" s="253"/>
      <c r="G971" s="253"/>
      <c r="H971" s="252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250"/>
      <c r="B972" s="251"/>
      <c r="C972" s="251"/>
      <c r="D972" s="251"/>
      <c r="E972" s="252"/>
      <c r="F972" s="253"/>
      <c r="G972" s="253"/>
      <c r="H972" s="252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250"/>
      <c r="B973" s="251"/>
      <c r="C973" s="251"/>
      <c r="D973" s="251"/>
      <c r="E973" s="252"/>
      <c r="F973" s="253"/>
      <c r="G973" s="253"/>
      <c r="H973" s="252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250"/>
      <c r="B974" s="251"/>
      <c r="C974" s="251"/>
      <c r="D974" s="251"/>
      <c r="E974" s="252"/>
      <c r="F974" s="253"/>
      <c r="G974" s="253"/>
      <c r="H974" s="252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250"/>
      <c r="B975" s="251"/>
      <c r="C975" s="251"/>
      <c r="D975" s="251"/>
      <c r="E975" s="252"/>
      <c r="F975" s="253"/>
      <c r="G975" s="253"/>
      <c r="H975" s="252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250"/>
      <c r="B976" s="251"/>
      <c r="C976" s="251"/>
      <c r="D976" s="251"/>
      <c r="E976" s="252"/>
      <c r="F976" s="253"/>
      <c r="G976" s="253"/>
      <c r="H976" s="252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250"/>
      <c r="B977" s="251"/>
      <c r="C977" s="251"/>
      <c r="D977" s="251"/>
      <c r="E977" s="252"/>
      <c r="F977" s="253"/>
      <c r="G977" s="253"/>
      <c r="H977" s="252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250"/>
      <c r="B978" s="251"/>
      <c r="C978" s="251"/>
      <c r="D978" s="251"/>
      <c r="E978" s="252"/>
      <c r="F978" s="253"/>
      <c r="G978" s="253"/>
      <c r="H978" s="252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250"/>
      <c r="B979" s="251"/>
      <c r="C979" s="251"/>
      <c r="D979" s="251"/>
      <c r="E979" s="252"/>
      <c r="F979" s="253"/>
      <c r="G979" s="253"/>
      <c r="H979" s="252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250"/>
      <c r="B980" s="251"/>
      <c r="C980" s="251"/>
      <c r="D980" s="251"/>
      <c r="E980" s="252"/>
      <c r="F980" s="253"/>
      <c r="G980" s="253"/>
      <c r="H980" s="252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250"/>
      <c r="B981" s="251"/>
      <c r="C981" s="251"/>
      <c r="D981" s="251"/>
      <c r="E981" s="252"/>
      <c r="F981" s="253"/>
      <c r="G981" s="253"/>
      <c r="H981" s="25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250"/>
      <c r="B982" s="251"/>
      <c r="C982" s="251"/>
      <c r="D982" s="251"/>
      <c r="E982" s="252"/>
      <c r="F982" s="253"/>
      <c r="G982" s="253"/>
      <c r="H982" s="252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250"/>
      <c r="B983" s="251"/>
      <c r="C983" s="251"/>
      <c r="D983" s="251"/>
      <c r="E983" s="252"/>
      <c r="F983" s="253"/>
      <c r="G983" s="253"/>
      <c r="H983" s="252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250"/>
      <c r="B984" s="251"/>
      <c r="C984" s="251"/>
      <c r="D984" s="251"/>
      <c r="E984" s="252"/>
      <c r="F984" s="253"/>
      <c r="G984" s="253"/>
      <c r="H984" s="252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250"/>
      <c r="B985" s="251"/>
      <c r="C985" s="251"/>
      <c r="D985" s="251"/>
      <c r="E985" s="252"/>
      <c r="F985" s="253"/>
      <c r="G985" s="253"/>
      <c r="H985" s="252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250"/>
      <c r="B986" s="251"/>
      <c r="C986" s="251"/>
      <c r="D986" s="251"/>
      <c r="E986" s="252"/>
      <c r="F986" s="253"/>
      <c r="G986" s="253"/>
      <c r="H986" s="252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250"/>
      <c r="B987" s="251"/>
      <c r="C987" s="251"/>
      <c r="D987" s="251"/>
      <c r="E987" s="252"/>
      <c r="F987" s="253"/>
      <c r="G987" s="253"/>
      <c r="H987" s="252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250"/>
      <c r="B988" s="251"/>
      <c r="C988" s="251"/>
      <c r="D988" s="251"/>
      <c r="E988" s="252"/>
      <c r="F988" s="253"/>
      <c r="G988" s="253"/>
      <c r="H988" s="252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250"/>
      <c r="B989" s="251"/>
      <c r="C989" s="251"/>
      <c r="D989" s="251"/>
      <c r="E989" s="252"/>
      <c r="F989" s="253"/>
      <c r="G989" s="253"/>
      <c r="H989" s="252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250"/>
      <c r="B990" s="251"/>
      <c r="C990" s="251"/>
      <c r="D990" s="251"/>
      <c r="E990" s="252"/>
      <c r="F990" s="253"/>
      <c r="G990" s="253"/>
      <c r="H990" s="252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250"/>
      <c r="B991" s="251"/>
      <c r="C991" s="251"/>
      <c r="D991" s="251"/>
      <c r="E991" s="252"/>
      <c r="F991" s="253"/>
      <c r="G991" s="253"/>
      <c r="H991" s="252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250"/>
      <c r="B992" s="251"/>
      <c r="C992" s="251"/>
      <c r="D992" s="251"/>
      <c r="E992" s="252"/>
      <c r="F992" s="253"/>
      <c r="G992" s="253"/>
      <c r="H992" s="252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250"/>
      <c r="B993" s="251"/>
      <c r="C993" s="251"/>
      <c r="D993" s="251"/>
      <c r="E993" s="252"/>
      <c r="F993" s="253"/>
      <c r="G993" s="253"/>
      <c r="H993" s="252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250"/>
      <c r="B994" s="251"/>
      <c r="C994" s="251"/>
      <c r="D994" s="251"/>
      <c r="E994" s="252"/>
      <c r="F994" s="253"/>
      <c r="G994" s="253"/>
      <c r="H994" s="252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250"/>
      <c r="B995" s="251"/>
      <c r="C995" s="251"/>
      <c r="D995" s="251"/>
      <c r="E995" s="252"/>
      <c r="F995" s="253"/>
      <c r="G995" s="253"/>
      <c r="H995" s="252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250"/>
      <c r="B996" s="251"/>
      <c r="C996" s="251"/>
      <c r="D996" s="251"/>
      <c r="E996" s="252"/>
      <c r="F996" s="253"/>
      <c r="G996" s="253"/>
      <c r="H996" s="252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250"/>
      <c r="B997" s="251"/>
      <c r="C997" s="251"/>
      <c r="D997" s="251"/>
      <c r="E997" s="252"/>
      <c r="F997" s="253"/>
      <c r="G997" s="253"/>
      <c r="H997" s="252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250"/>
      <c r="B998" s="251"/>
      <c r="C998" s="251"/>
      <c r="D998" s="251"/>
      <c r="E998" s="252"/>
      <c r="F998" s="253"/>
      <c r="G998" s="253"/>
      <c r="H998" s="252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250"/>
      <c r="B999" s="251"/>
      <c r="C999" s="251"/>
      <c r="D999" s="251"/>
      <c r="E999" s="252"/>
      <c r="F999" s="253"/>
      <c r="G999" s="253"/>
      <c r="H999" s="252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" customHeight="1">
      <c r="A1000" s="250"/>
      <c r="B1000" s="251"/>
      <c r="C1000" s="251"/>
      <c r="D1000" s="251"/>
      <c r="E1000" s="252"/>
      <c r="F1000" s="253"/>
      <c r="G1000" s="253"/>
      <c r="H1000" s="252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" customHeight="1">
      <c r="A1001" s="250"/>
      <c r="B1001" s="251"/>
      <c r="C1001" s="251"/>
      <c r="D1001" s="251"/>
      <c r="E1001" s="252"/>
      <c r="F1001" s="253"/>
      <c r="G1001" s="253"/>
      <c r="H1001" s="252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</sheetData>
  <mergeCells count="2">
    <mergeCell ref="A1:H1"/>
    <mergeCell ref="A8:C8"/>
  </mergeCells>
  <pageMargins left="0.7" right="0.7" top="0.75" bottom="0.75" header="0" footer="0"/>
  <pageSetup orientation="landscape"/>
  <headerFooter>
    <oddFooter>&amp;C   Strana &amp;P  z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23"/>
  <sheetViews>
    <sheetView showGridLines="0" zoomScale="150" zoomScaleNormal="150" workbookViewId="0">
      <selection activeCell="J1" sqref="J1"/>
    </sheetView>
  </sheetViews>
  <sheetFormatPr baseColWidth="10" defaultColWidth="16.75" defaultRowHeight="15" customHeight="1"/>
  <cols>
    <col min="1" max="1" width="4.75" customWidth="1"/>
    <col min="2" max="2" width="19" customWidth="1"/>
    <col min="3" max="3" width="58" customWidth="1"/>
    <col min="4" max="4" width="5.75" customWidth="1"/>
    <col min="5" max="6" width="13.25" customWidth="1"/>
    <col min="7" max="7" width="20.25" customWidth="1"/>
    <col min="8" max="8" width="16" customWidth="1"/>
    <col min="9" max="26" width="9.25" customWidth="1"/>
  </cols>
  <sheetData>
    <row r="1" spans="1:26" ht="27.75" customHeight="1">
      <c r="A1" s="392" t="s">
        <v>136</v>
      </c>
      <c r="B1" s="375"/>
      <c r="C1" s="375"/>
      <c r="D1" s="375"/>
      <c r="E1" s="375"/>
      <c r="F1" s="375"/>
      <c r="G1" s="375"/>
      <c r="H1" s="37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129" t="s">
        <v>137</v>
      </c>
      <c r="B2" s="134"/>
      <c r="C2" s="134"/>
      <c r="D2" s="134"/>
      <c r="E2" s="134"/>
      <c r="F2" s="134"/>
      <c r="G2" s="134"/>
      <c r="H2" s="1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153" t="s">
        <v>1025</v>
      </c>
      <c r="B3" s="134"/>
      <c r="C3" s="134"/>
      <c r="D3" s="134"/>
      <c r="E3" s="134"/>
      <c r="F3" s="134"/>
      <c r="G3" s="134"/>
      <c r="H3" s="1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3.75" customHeight="1">
      <c r="A4" s="157"/>
      <c r="B4" s="153"/>
      <c r="C4" s="157"/>
      <c r="D4" s="130"/>
      <c r="E4" s="292"/>
      <c r="F4" s="130"/>
      <c r="G4" s="130"/>
      <c r="H4" s="130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.75" customHeight="1">
      <c r="A5" s="158"/>
      <c r="B5" s="159"/>
      <c r="C5" s="159"/>
      <c r="D5" s="159"/>
      <c r="E5" s="160"/>
      <c r="F5" s="161"/>
      <c r="G5" s="161"/>
      <c r="H5" s="16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133" t="s">
        <v>139</v>
      </c>
      <c r="B6" s="134"/>
      <c r="C6" s="134"/>
      <c r="D6" s="134"/>
      <c r="E6" s="134"/>
      <c r="F6" s="134"/>
      <c r="G6" s="134"/>
      <c r="H6" s="13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5" customHeight="1">
      <c r="A7" s="134" t="s">
        <v>140</v>
      </c>
      <c r="B7" s="134"/>
      <c r="C7" s="134"/>
      <c r="D7" s="134"/>
      <c r="E7" s="133" t="s">
        <v>141</v>
      </c>
      <c r="F7" s="134"/>
      <c r="G7" s="134"/>
      <c r="H7" s="13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393" t="s">
        <v>142</v>
      </c>
      <c r="B8" s="375"/>
      <c r="C8" s="375"/>
      <c r="D8" s="162"/>
      <c r="E8" s="134" t="s">
        <v>143</v>
      </c>
      <c r="F8" s="163"/>
      <c r="G8" s="163"/>
      <c r="H8" s="16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.75" customHeight="1">
      <c r="A9" s="158"/>
      <c r="B9" s="158"/>
      <c r="C9" s="158"/>
      <c r="D9" s="158"/>
      <c r="E9" s="158"/>
      <c r="F9" s="158"/>
      <c r="G9" s="158"/>
      <c r="H9" s="158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8.5" customHeight="1">
      <c r="A10" s="165" t="s">
        <v>144</v>
      </c>
      <c r="B10" s="165" t="s">
        <v>145</v>
      </c>
      <c r="C10" s="165" t="s">
        <v>146</v>
      </c>
      <c r="D10" s="165" t="s">
        <v>147</v>
      </c>
      <c r="E10" s="165" t="s">
        <v>148</v>
      </c>
      <c r="F10" s="165" t="s">
        <v>149</v>
      </c>
      <c r="G10" s="165" t="s">
        <v>150</v>
      </c>
      <c r="H10" s="165" t="s">
        <v>151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hidden="1" customHeight="1">
      <c r="A11" s="165" t="s">
        <v>35</v>
      </c>
      <c r="B11" s="165" t="s">
        <v>42</v>
      </c>
      <c r="C11" s="165" t="s">
        <v>48</v>
      </c>
      <c r="D11" s="165" t="s">
        <v>54</v>
      </c>
      <c r="E11" s="165" t="s">
        <v>58</v>
      </c>
      <c r="F11" s="165" t="s">
        <v>62</v>
      </c>
      <c r="G11" s="165" t="s">
        <v>65</v>
      </c>
      <c r="H11" s="165" t="s">
        <v>38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3" customHeight="1">
      <c r="A12" s="158"/>
      <c r="B12" s="158"/>
      <c r="C12" s="158"/>
      <c r="D12" s="158"/>
      <c r="E12" s="158"/>
      <c r="F12" s="158"/>
      <c r="G12" s="158"/>
      <c r="H12" s="15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30.75" customHeight="1">
      <c r="A13" s="166"/>
      <c r="B13" s="173" t="s">
        <v>1026</v>
      </c>
      <c r="C13" s="173" t="s">
        <v>1027</v>
      </c>
      <c r="D13" s="173"/>
      <c r="E13" s="174"/>
      <c r="F13" s="175"/>
      <c r="G13" s="293">
        <f>SUM(G14:G18)</f>
        <v>0</v>
      </c>
      <c r="H13" s="174">
        <v>0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294">
        <v>1</v>
      </c>
      <c r="B14" s="295"/>
      <c r="C14" s="296" t="s">
        <v>1028</v>
      </c>
      <c r="D14" s="297" t="s">
        <v>170</v>
      </c>
      <c r="E14" s="298" t="s">
        <v>1029</v>
      </c>
      <c r="F14" s="299"/>
      <c r="G14" s="300">
        <f t="shared" ref="G14:G18" si="0">F14*E14</f>
        <v>0</v>
      </c>
      <c r="H14" s="301"/>
      <c r="I14" s="214"/>
      <c r="J14" s="302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</row>
    <row r="15" spans="1:26" ht="13.5" customHeight="1">
      <c r="A15" s="294">
        <v>2</v>
      </c>
      <c r="B15" s="295"/>
      <c r="C15" s="296" t="s">
        <v>1030</v>
      </c>
      <c r="D15" s="297" t="s">
        <v>170</v>
      </c>
      <c r="E15" s="298" t="s">
        <v>1031</v>
      </c>
      <c r="F15" s="299"/>
      <c r="G15" s="300">
        <f t="shared" si="0"/>
        <v>0</v>
      </c>
      <c r="H15" s="301"/>
      <c r="I15" s="214"/>
      <c r="J15" s="302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</row>
    <row r="16" spans="1:26" ht="13.5" customHeight="1">
      <c r="A16" s="303">
        <v>3</v>
      </c>
      <c r="B16" s="295"/>
      <c r="C16" s="296" t="s">
        <v>1032</v>
      </c>
      <c r="D16" s="297" t="s">
        <v>170</v>
      </c>
      <c r="E16" s="298" t="s">
        <v>1031</v>
      </c>
      <c r="F16" s="304"/>
      <c r="G16" s="300">
        <f t="shared" si="0"/>
        <v>0</v>
      </c>
      <c r="H16" s="301"/>
      <c r="I16" s="214"/>
      <c r="J16" s="302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</row>
    <row r="17" spans="1:26" ht="13.5" customHeight="1">
      <c r="A17" s="303">
        <v>4</v>
      </c>
      <c r="B17" s="295"/>
      <c r="C17" s="296" t="s">
        <v>1033</v>
      </c>
      <c r="D17" s="297" t="s">
        <v>170</v>
      </c>
      <c r="E17" s="298" t="s">
        <v>1034</v>
      </c>
      <c r="F17" s="304"/>
      <c r="G17" s="300">
        <f t="shared" si="0"/>
        <v>0</v>
      </c>
      <c r="H17" s="301"/>
      <c r="I17" s="214"/>
      <c r="J17" s="302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</row>
    <row r="18" spans="1:26" ht="13.5" customHeight="1">
      <c r="A18" s="303">
        <v>5</v>
      </c>
      <c r="B18" s="295"/>
      <c r="C18" s="296" t="s">
        <v>1035</v>
      </c>
      <c r="D18" s="297" t="s">
        <v>1036</v>
      </c>
      <c r="E18" s="298" t="s">
        <v>1037</v>
      </c>
      <c r="F18" s="304"/>
      <c r="G18" s="300">
        <f t="shared" si="0"/>
        <v>0</v>
      </c>
      <c r="H18" s="301"/>
      <c r="I18" s="214"/>
      <c r="J18" s="302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</row>
    <row r="19" spans="1:26" ht="28.5" customHeight="1">
      <c r="A19" s="172"/>
      <c r="B19" s="173"/>
      <c r="C19" s="173"/>
      <c r="D19" s="173"/>
      <c r="E19" s="174"/>
      <c r="F19" s="175"/>
      <c r="G19" s="175"/>
      <c r="H19" s="17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8.5" customHeight="1">
      <c r="A20" s="172"/>
      <c r="B20" s="173" t="s">
        <v>1038</v>
      </c>
      <c r="C20" s="173" t="s">
        <v>1039</v>
      </c>
      <c r="D20" s="173"/>
      <c r="E20" s="174"/>
      <c r="F20" s="175"/>
      <c r="G20" s="175">
        <f>SUM(G21:G61)</f>
        <v>0</v>
      </c>
      <c r="H20" s="174">
        <v>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305">
        <v>6</v>
      </c>
      <c r="B21" s="306"/>
      <c r="C21" s="296" t="s">
        <v>1040</v>
      </c>
      <c r="D21" s="297" t="s">
        <v>1041</v>
      </c>
      <c r="E21" s="307" t="s">
        <v>1042</v>
      </c>
      <c r="F21" s="308"/>
      <c r="G21" s="309">
        <f t="shared" ref="G21:G61" si="1">E21*F21</f>
        <v>0</v>
      </c>
      <c r="H21" s="30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305">
        <v>7</v>
      </c>
      <c r="B22" s="306"/>
      <c r="C22" s="296" t="s">
        <v>1043</v>
      </c>
      <c r="D22" s="297" t="s">
        <v>1044</v>
      </c>
      <c r="E22" s="307" t="s">
        <v>1045</v>
      </c>
      <c r="F22" s="309"/>
      <c r="G22" s="309">
        <f t="shared" si="1"/>
        <v>0</v>
      </c>
      <c r="H22" s="301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305">
        <v>8</v>
      </c>
      <c r="B23" s="306"/>
      <c r="C23" s="296" t="s">
        <v>1046</v>
      </c>
      <c r="D23" s="297" t="s">
        <v>1047</v>
      </c>
      <c r="E23" s="310">
        <v>12</v>
      </c>
      <c r="F23" s="309"/>
      <c r="G23" s="309">
        <f t="shared" si="1"/>
        <v>0</v>
      </c>
      <c r="H23" s="301"/>
      <c r="I23" s="4"/>
      <c r="J23" s="215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305">
        <v>9</v>
      </c>
      <c r="B24" s="306"/>
      <c r="C24" s="296" t="s">
        <v>1048</v>
      </c>
      <c r="D24" s="297" t="s">
        <v>1049</v>
      </c>
      <c r="E24" s="310">
        <v>12</v>
      </c>
      <c r="F24" s="309"/>
      <c r="G24" s="309">
        <f t="shared" si="1"/>
        <v>0</v>
      </c>
      <c r="H24" s="301"/>
      <c r="I24" s="4"/>
      <c r="J24" s="215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305">
        <v>10</v>
      </c>
      <c r="B25" s="306"/>
      <c r="C25" s="296" t="s">
        <v>1050</v>
      </c>
      <c r="D25" s="297" t="s">
        <v>1051</v>
      </c>
      <c r="E25" s="307" t="s">
        <v>1052</v>
      </c>
      <c r="F25" s="309"/>
      <c r="G25" s="309">
        <f t="shared" si="1"/>
        <v>0</v>
      </c>
      <c r="H25" s="301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305">
        <v>11</v>
      </c>
      <c r="B26" s="306"/>
      <c r="C26" s="296" t="s">
        <v>1053</v>
      </c>
      <c r="D26" s="297" t="s">
        <v>1054</v>
      </c>
      <c r="E26" s="307" t="s">
        <v>1055</v>
      </c>
      <c r="F26" s="309"/>
      <c r="G26" s="309">
        <f t="shared" si="1"/>
        <v>0</v>
      </c>
      <c r="H26" s="301"/>
      <c r="I26" s="4"/>
      <c r="J26" s="369"/>
      <c r="K26" s="369"/>
      <c r="L26" s="369"/>
      <c r="M26" s="369"/>
      <c r="N26" s="369"/>
      <c r="O26" s="369"/>
      <c r="P26" s="369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305">
        <v>12</v>
      </c>
      <c r="B27" s="306"/>
      <c r="C27" s="296" t="s">
        <v>1056</v>
      </c>
      <c r="D27" s="297" t="s">
        <v>1057</v>
      </c>
      <c r="E27" s="307" t="s">
        <v>1058</v>
      </c>
      <c r="F27" s="309"/>
      <c r="G27" s="309">
        <f t="shared" si="1"/>
        <v>0</v>
      </c>
      <c r="H27" s="301"/>
      <c r="I27" s="4"/>
      <c r="J27" s="369"/>
      <c r="K27" s="369"/>
      <c r="L27" s="369"/>
      <c r="M27" s="369"/>
      <c r="N27" s="369"/>
      <c r="O27" s="369"/>
      <c r="P27" s="369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4.75" customHeight="1">
      <c r="A28" s="305">
        <v>13</v>
      </c>
      <c r="B28" s="306"/>
      <c r="C28" s="311" t="s">
        <v>1059</v>
      </c>
      <c r="D28" s="297" t="s">
        <v>1060</v>
      </c>
      <c r="E28" s="307" t="s">
        <v>1061</v>
      </c>
      <c r="F28" s="309"/>
      <c r="G28" s="309">
        <f t="shared" si="1"/>
        <v>0</v>
      </c>
      <c r="H28" s="301"/>
      <c r="I28" s="4"/>
      <c r="J28" s="369"/>
      <c r="K28" s="369"/>
      <c r="L28" s="369"/>
      <c r="M28" s="369"/>
      <c r="N28" s="369"/>
      <c r="O28" s="369"/>
      <c r="P28" s="369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0.25" customHeight="1">
      <c r="A29" s="305">
        <v>14</v>
      </c>
      <c r="B29" s="306"/>
      <c r="C29" s="311" t="s">
        <v>1062</v>
      </c>
      <c r="D29" s="297" t="s">
        <v>1063</v>
      </c>
      <c r="E29" s="310">
        <v>3</v>
      </c>
      <c r="F29" s="312"/>
      <c r="G29" s="309">
        <f t="shared" si="1"/>
        <v>0</v>
      </c>
      <c r="H29" s="301"/>
      <c r="I29" s="4"/>
      <c r="J29" s="369"/>
      <c r="K29" s="369"/>
      <c r="L29" s="369"/>
      <c r="M29" s="369"/>
      <c r="N29" s="369"/>
      <c r="O29" s="369"/>
      <c r="P29" s="369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305">
        <v>15</v>
      </c>
      <c r="B30" s="306"/>
      <c r="C30" s="296" t="s">
        <v>1064</v>
      </c>
      <c r="D30" s="297" t="s">
        <v>1065</v>
      </c>
      <c r="E30" s="307" t="s">
        <v>1066</v>
      </c>
      <c r="F30" s="309"/>
      <c r="G30" s="309">
        <f t="shared" si="1"/>
        <v>0</v>
      </c>
      <c r="H30" s="301"/>
      <c r="I30" s="4"/>
      <c r="J30" s="369"/>
      <c r="K30" s="369"/>
      <c r="L30" s="369"/>
      <c r="M30" s="369"/>
      <c r="N30" s="369"/>
      <c r="O30" s="369"/>
      <c r="P30" s="369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305">
        <v>16</v>
      </c>
      <c r="B31" s="306"/>
      <c r="C31" s="296" t="s">
        <v>1067</v>
      </c>
      <c r="D31" s="297" t="s">
        <v>1068</v>
      </c>
      <c r="E31" s="307" t="s">
        <v>1069</v>
      </c>
      <c r="F31" s="309"/>
      <c r="G31" s="309">
        <f t="shared" si="1"/>
        <v>0</v>
      </c>
      <c r="H31" s="301"/>
      <c r="I31" s="4"/>
      <c r="J31" s="369"/>
      <c r="K31" s="369"/>
      <c r="L31" s="369"/>
      <c r="M31" s="369"/>
      <c r="N31" s="369"/>
      <c r="O31" s="369"/>
      <c r="P31" s="369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305">
        <v>17</v>
      </c>
      <c r="B32" s="306"/>
      <c r="C32" s="296" t="s">
        <v>1070</v>
      </c>
      <c r="D32" s="297" t="s">
        <v>1071</v>
      </c>
      <c r="E32" s="307" t="s">
        <v>1072</v>
      </c>
      <c r="F32" s="309"/>
      <c r="G32" s="309">
        <f t="shared" si="1"/>
        <v>0</v>
      </c>
      <c r="H32" s="301"/>
      <c r="I32" s="4"/>
      <c r="J32" s="369"/>
      <c r="K32" s="369"/>
      <c r="L32" s="369"/>
      <c r="M32" s="369"/>
      <c r="N32" s="369"/>
      <c r="O32" s="369"/>
      <c r="P32" s="369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305">
        <v>18</v>
      </c>
      <c r="B33" s="306"/>
      <c r="C33" s="296" t="s">
        <v>1073</v>
      </c>
      <c r="D33" s="297" t="s">
        <v>1074</v>
      </c>
      <c r="E33" s="307" t="s">
        <v>1075</v>
      </c>
      <c r="F33" s="309"/>
      <c r="G33" s="309">
        <f t="shared" si="1"/>
        <v>0</v>
      </c>
      <c r="H33" s="301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>
      <c r="A34" s="305">
        <v>19</v>
      </c>
      <c r="B34" s="306"/>
      <c r="C34" s="296" t="s">
        <v>1076</v>
      </c>
      <c r="D34" s="297" t="s">
        <v>1077</v>
      </c>
      <c r="E34" s="307" t="s">
        <v>1078</v>
      </c>
      <c r="F34" s="309"/>
      <c r="G34" s="309">
        <f t="shared" si="1"/>
        <v>0</v>
      </c>
      <c r="H34" s="301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305">
        <v>20</v>
      </c>
      <c r="B35" s="306"/>
      <c r="C35" s="296" t="s">
        <v>1079</v>
      </c>
      <c r="D35" s="297" t="s">
        <v>1080</v>
      </c>
      <c r="E35" s="313">
        <v>1752</v>
      </c>
      <c r="F35" s="308"/>
      <c r="G35" s="309">
        <f t="shared" si="1"/>
        <v>0</v>
      </c>
      <c r="H35" s="301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>
      <c r="A36" s="305">
        <v>21</v>
      </c>
      <c r="B36" s="306"/>
      <c r="C36" s="296" t="s">
        <v>1081</v>
      </c>
      <c r="D36" s="297" t="s">
        <v>1082</v>
      </c>
      <c r="E36" s="307">
        <v>1752</v>
      </c>
      <c r="F36" s="309"/>
      <c r="G36" s="309">
        <f t="shared" si="1"/>
        <v>0</v>
      </c>
      <c r="H36" s="301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>
      <c r="A37" s="305">
        <v>22</v>
      </c>
      <c r="B37" s="306"/>
      <c r="C37" s="296" t="s">
        <v>1083</v>
      </c>
      <c r="D37" s="297" t="s">
        <v>1084</v>
      </c>
      <c r="E37" s="313">
        <v>1500</v>
      </c>
      <c r="F37" s="309"/>
      <c r="G37" s="309">
        <f t="shared" si="1"/>
        <v>0</v>
      </c>
      <c r="H37" s="301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>
      <c r="A38" s="305">
        <v>23</v>
      </c>
      <c r="B38" s="306"/>
      <c r="C38" s="296" t="s">
        <v>1085</v>
      </c>
      <c r="D38" s="297" t="s">
        <v>1086</v>
      </c>
      <c r="E38" s="307" t="s">
        <v>1087</v>
      </c>
      <c r="F38" s="309"/>
      <c r="G38" s="309">
        <f t="shared" si="1"/>
        <v>0</v>
      </c>
      <c r="H38" s="301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305">
        <v>24</v>
      </c>
      <c r="B39" s="306"/>
      <c r="C39" s="296" t="s">
        <v>1088</v>
      </c>
      <c r="D39" s="297" t="s">
        <v>1089</v>
      </c>
      <c r="E39" s="307" t="s">
        <v>1090</v>
      </c>
      <c r="F39" s="309"/>
      <c r="G39" s="309">
        <f t="shared" si="1"/>
        <v>0</v>
      </c>
      <c r="H39" s="301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305">
        <v>25</v>
      </c>
      <c r="B40" s="306"/>
      <c r="C40" s="296" t="s">
        <v>1091</v>
      </c>
      <c r="D40" s="297" t="s">
        <v>1092</v>
      </c>
      <c r="E40" s="307" t="s">
        <v>1093</v>
      </c>
      <c r="F40" s="309"/>
      <c r="G40" s="309">
        <f t="shared" si="1"/>
        <v>0</v>
      </c>
      <c r="H40" s="301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305">
        <v>26</v>
      </c>
      <c r="B41" s="306"/>
      <c r="C41" s="296" t="s">
        <v>1094</v>
      </c>
      <c r="D41" s="297" t="s">
        <v>1095</v>
      </c>
      <c r="E41" s="307" t="s">
        <v>1096</v>
      </c>
      <c r="F41" s="309"/>
      <c r="G41" s="309">
        <f t="shared" si="1"/>
        <v>0</v>
      </c>
      <c r="H41" s="301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305">
        <v>27</v>
      </c>
      <c r="B42" s="306"/>
      <c r="C42" s="296" t="s">
        <v>1097</v>
      </c>
      <c r="D42" s="297" t="s">
        <v>1098</v>
      </c>
      <c r="E42" s="307" t="s">
        <v>1099</v>
      </c>
      <c r="F42" s="309"/>
      <c r="G42" s="309">
        <f t="shared" si="1"/>
        <v>0</v>
      </c>
      <c r="H42" s="301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305">
        <v>28</v>
      </c>
      <c r="B43" s="306"/>
      <c r="C43" s="296" t="s">
        <v>1100</v>
      </c>
      <c r="D43" s="297" t="s">
        <v>1101</v>
      </c>
      <c r="E43" s="307" t="s">
        <v>1102</v>
      </c>
      <c r="F43" s="309"/>
      <c r="G43" s="309">
        <f t="shared" si="1"/>
        <v>0</v>
      </c>
      <c r="H43" s="301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305">
        <v>29</v>
      </c>
      <c r="B44" s="306"/>
      <c r="C44" s="296" t="s">
        <v>1103</v>
      </c>
      <c r="D44" s="297" t="s">
        <v>1104</v>
      </c>
      <c r="E44" s="313">
        <v>1050</v>
      </c>
      <c r="F44" s="309"/>
      <c r="G44" s="309">
        <f t="shared" si="1"/>
        <v>0</v>
      </c>
      <c r="H44" s="301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305">
        <v>30</v>
      </c>
      <c r="B45" s="306"/>
      <c r="C45" s="296" t="s">
        <v>1105</v>
      </c>
      <c r="D45" s="297" t="s">
        <v>1106</v>
      </c>
      <c r="E45" s="307">
        <v>1050</v>
      </c>
      <c r="F45" s="309"/>
      <c r="G45" s="309">
        <f t="shared" si="1"/>
        <v>0</v>
      </c>
      <c r="H45" s="301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305">
        <v>31</v>
      </c>
      <c r="B46" s="306"/>
      <c r="C46" s="296" t="s">
        <v>1107</v>
      </c>
      <c r="D46" s="297" t="s">
        <v>1108</v>
      </c>
      <c r="E46" s="307" t="s">
        <v>1109</v>
      </c>
      <c r="F46" s="309"/>
      <c r="G46" s="309">
        <f t="shared" si="1"/>
        <v>0</v>
      </c>
      <c r="H46" s="301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305">
        <v>32</v>
      </c>
      <c r="B47" s="306"/>
      <c r="C47" s="296" t="s">
        <v>1110</v>
      </c>
      <c r="D47" s="297" t="s">
        <v>1111</v>
      </c>
      <c r="E47" s="307" t="s">
        <v>1112</v>
      </c>
      <c r="F47" s="309"/>
      <c r="G47" s="309">
        <f t="shared" si="1"/>
        <v>0</v>
      </c>
      <c r="H47" s="301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305">
        <v>33</v>
      </c>
      <c r="B48" s="306"/>
      <c r="C48" s="296" t="s">
        <v>1113</v>
      </c>
      <c r="D48" s="297" t="s">
        <v>1114</v>
      </c>
      <c r="E48" s="307" t="s">
        <v>1115</v>
      </c>
      <c r="F48" s="309"/>
      <c r="G48" s="309">
        <f t="shared" si="1"/>
        <v>0</v>
      </c>
      <c r="H48" s="301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305">
        <v>34</v>
      </c>
      <c r="B49" s="306"/>
      <c r="C49" s="296" t="s">
        <v>1116</v>
      </c>
      <c r="D49" s="297" t="s">
        <v>1117</v>
      </c>
      <c r="E49" s="307" t="s">
        <v>1118</v>
      </c>
      <c r="F49" s="309"/>
      <c r="G49" s="309">
        <f t="shared" si="1"/>
        <v>0</v>
      </c>
      <c r="H49" s="301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305">
        <v>35</v>
      </c>
      <c r="B50" s="306"/>
      <c r="C50" s="296" t="s">
        <v>1119</v>
      </c>
      <c r="D50" s="297" t="s">
        <v>1120</v>
      </c>
      <c r="E50" s="307" t="s">
        <v>1121</v>
      </c>
      <c r="F50" s="308"/>
      <c r="G50" s="309">
        <f t="shared" si="1"/>
        <v>0</v>
      </c>
      <c r="H50" s="301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305">
        <v>36</v>
      </c>
      <c r="B51" s="306"/>
      <c r="C51" s="296" t="s">
        <v>1122</v>
      </c>
      <c r="D51" s="297" t="s">
        <v>1123</v>
      </c>
      <c r="E51" s="307" t="s">
        <v>1124</v>
      </c>
      <c r="F51" s="309"/>
      <c r="G51" s="309">
        <f t="shared" si="1"/>
        <v>0</v>
      </c>
      <c r="H51" s="301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305">
        <v>37</v>
      </c>
      <c r="B52" s="306"/>
      <c r="C52" s="296" t="s">
        <v>1125</v>
      </c>
      <c r="D52" s="297" t="s">
        <v>1126</v>
      </c>
      <c r="E52" s="307" t="s">
        <v>1127</v>
      </c>
      <c r="F52" s="309"/>
      <c r="G52" s="309">
        <f t="shared" si="1"/>
        <v>0</v>
      </c>
      <c r="H52" s="301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305">
        <v>38</v>
      </c>
      <c r="B53" s="306"/>
      <c r="C53" s="314" t="s">
        <v>1128</v>
      </c>
      <c r="D53" s="315" t="s">
        <v>1129</v>
      </c>
      <c r="E53" s="316" t="s">
        <v>1130</v>
      </c>
      <c r="F53" s="317"/>
      <c r="G53" s="309">
        <f t="shared" si="1"/>
        <v>0</v>
      </c>
      <c r="H53" s="301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305">
        <v>39</v>
      </c>
      <c r="B54" s="306"/>
      <c r="C54" s="314" t="s">
        <v>1131</v>
      </c>
      <c r="D54" s="314" t="s">
        <v>1132</v>
      </c>
      <c r="E54" s="316" t="s">
        <v>1133</v>
      </c>
      <c r="F54" s="317"/>
      <c r="G54" s="309">
        <f t="shared" si="1"/>
        <v>0</v>
      </c>
      <c r="H54" s="301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>
      <c r="A55" s="305">
        <v>40</v>
      </c>
      <c r="B55" s="306"/>
      <c r="C55" s="314" t="s">
        <v>1134</v>
      </c>
      <c r="D55" s="314" t="s">
        <v>1135</v>
      </c>
      <c r="E55" s="316" t="s">
        <v>1136</v>
      </c>
      <c r="F55" s="317"/>
      <c r="G55" s="309">
        <f t="shared" si="1"/>
        <v>0</v>
      </c>
      <c r="H55" s="301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>
      <c r="A56" s="305">
        <v>41</v>
      </c>
      <c r="B56" s="306"/>
      <c r="C56" s="314" t="s">
        <v>1137</v>
      </c>
      <c r="D56" s="314" t="s">
        <v>1138</v>
      </c>
      <c r="E56" s="316" t="s">
        <v>1139</v>
      </c>
      <c r="F56" s="317"/>
      <c r="G56" s="309">
        <f t="shared" si="1"/>
        <v>0</v>
      </c>
      <c r="H56" s="301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>
      <c r="A57" s="305">
        <v>42</v>
      </c>
      <c r="B57" s="306"/>
      <c r="C57" s="314" t="s">
        <v>1140</v>
      </c>
      <c r="D57" s="314" t="s">
        <v>1141</v>
      </c>
      <c r="E57" s="316" t="s">
        <v>1142</v>
      </c>
      <c r="F57" s="317"/>
      <c r="G57" s="309">
        <f t="shared" si="1"/>
        <v>0</v>
      </c>
      <c r="H57" s="301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>
      <c r="A58" s="305">
        <v>43</v>
      </c>
      <c r="B58" s="306"/>
      <c r="C58" s="314" t="s">
        <v>1143</v>
      </c>
      <c r="D58" s="314" t="s">
        <v>1144</v>
      </c>
      <c r="E58" s="316" t="s">
        <v>1145</v>
      </c>
      <c r="F58" s="317"/>
      <c r="G58" s="309">
        <f t="shared" si="1"/>
        <v>0</v>
      </c>
      <c r="H58" s="301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305">
        <v>44</v>
      </c>
      <c r="B59" s="306"/>
      <c r="C59" s="314" t="s">
        <v>1146</v>
      </c>
      <c r="D59" s="314" t="s">
        <v>156</v>
      </c>
      <c r="E59" s="316">
        <f t="shared" ref="E59:E60" si="2">18*(2*2*2)</f>
        <v>144</v>
      </c>
      <c r="F59" s="317"/>
      <c r="G59" s="309">
        <f t="shared" si="1"/>
        <v>0</v>
      </c>
      <c r="H59" s="301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305">
        <v>45</v>
      </c>
      <c r="B60" s="306"/>
      <c r="C60" s="314" t="s">
        <v>1147</v>
      </c>
      <c r="D60" s="314" t="s">
        <v>156</v>
      </c>
      <c r="E60" s="316">
        <f t="shared" si="2"/>
        <v>144</v>
      </c>
      <c r="F60" s="317"/>
      <c r="G60" s="309">
        <f t="shared" si="1"/>
        <v>0</v>
      </c>
      <c r="H60" s="301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305">
        <v>46</v>
      </c>
      <c r="B61" s="306"/>
      <c r="C61" s="314" t="s">
        <v>1148</v>
      </c>
      <c r="D61" s="314" t="s">
        <v>179</v>
      </c>
      <c r="E61" s="316">
        <f>18*((75.4*1.58)/1000)</f>
        <v>2.1443760000000003</v>
      </c>
      <c r="F61" s="317"/>
      <c r="G61" s="309">
        <f t="shared" si="1"/>
        <v>0</v>
      </c>
      <c r="H61" s="301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30.75" customHeight="1">
      <c r="A62" s="246"/>
      <c r="B62" s="247"/>
      <c r="C62" s="247" t="s">
        <v>674</v>
      </c>
      <c r="D62" s="247"/>
      <c r="E62" s="248"/>
      <c r="F62" s="249"/>
      <c r="G62" s="249">
        <f>G20+G13</f>
        <v>0</v>
      </c>
      <c r="H62" s="248">
        <v>0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" customHeight="1">
      <c r="A63" s="250"/>
      <c r="B63" s="251"/>
      <c r="C63" s="251"/>
      <c r="D63" s="251"/>
      <c r="E63" s="252"/>
      <c r="F63" s="253"/>
      <c r="G63" s="253"/>
      <c r="H63" s="252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" customHeight="1">
      <c r="A64" s="250"/>
      <c r="B64" s="251"/>
      <c r="C64" s="251"/>
      <c r="D64" s="251"/>
      <c r="E64" s="252"/>
      <c r="F64" s="253"/>
      <c r="G64" s="253"/>
      <c r="H64" s="252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" customHeight="1">
      <c r="A65" s="250"/>
      <c r="B65" s="251"/>
      <c r="C65" s="251"/>
      <c r="D65" s="251"/>
      <c r="E65" s="252"/>
      <c r="F65" s="253"/>
      <c r="G65" s="253"/>
      <c r="H65" s="25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" customHeight="1">
      <c r="A66" s="250"/>
      <c r="B66" s="251"/>
      <c r="C66" s="251"/>
      <c r="D66" s="251"/>
      <c r="E66" s="252"/>
      <c r="F66" s="253"/>
      <c r="G66" s="253"/>
      <c r="H66" s="252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" customHeight="1">
      <c r="A67" s="250"/>
      <c r="B67" s="251"/>
      <c r="C67" s="251"/>
      <c r="D67" s="251"/>
      <c r="E67" s="252"/>
      <c r="F67" s="253"/>
      <c r="G67" s="253"/>
      <c r="H67" s="252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" customHeight="1">
      <c r="A68" s="250"/>
      <c r="B68" s="251"/>
      <c r="C68" s="251"/>
      <c r="D68" s="251"/>
      <c r="E68" s="252"/>
      <c r="F68" s="253"/>
      <c r="G68" s="253"/>
      <c r="H68" s="252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" customHeight="1">
      <c r="A69" s="250"/>
      <c r="B69" s="251"/>
      <c r="C69" s="251"/>
      <c r="D69" s="251"/>
      <c r="E69" s="252"/>
      <c r="F69" s="253"/>
      <c r="G69" s="253"/>
      <c r="H69" s="252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" customHeight="1">
      <c r="A70" s="250"/>
      <c r="B70" s="251"/>
      <c r="C70" s="251"/>
      <c r="D70" s="251"/>
      <c r="E70" s="252"/>
      <c r="F70" s="253"/>
      <c r="G70" s="253"/>
      <c r="H70" s="252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" customHeight="1">
      <c r="A71" s="250"/>
      <c r="B71" s="251"/>
      <c r="C71" s="251"/>
      <c r="D71" s="251"/>
      <c r="E71" s="252"/>
      <c r="F71" s="253"/>
      <c r="G71" s="253"/>
      <c r="H71" s="252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" customHeight="1">
      <c r="A72" s="250"/>
      <c r="B72" s="251"/>
      <c r="C72" s="251"/>
      <c r="D72" s="251"/>
      <c r="E72" s="252"/>
      <c r="F72" s="253"/>
      <c r="G72" s="253"/>
      <c r="H72" s="252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" customHeight="1">
      <c r="A73" s="250"/>
      <c r="B73" s="251"/>
      <c r="C73" s="251"/>
      <c r="D73" s="251"/>
      <c r="E73" s="252"/>
      <c r="F73" s="253"/>
      <c r="G73" s="253"/>
      <c r="H73" s="252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" customHeight="1">
      <c r="A74" s="250"/>
      <c r="B74" s="251"/>
      <c r="C74" s="251"/>
      <c r="D74" s="251"/>
      <c r="E74" s="252"/>
      <c r="F74" s="253"/>
      <c r="G74" s="253"/>
      <c r="H74" s="252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" customHeight="1">
      <c r="A75" s="250"/>
      <c r="B75" s="251"/>
      <c r="C75" s="251"/>
      <c r="D75" s="251"/>
      <c r="E75" s="252"/>
      <c r="F75" s="253"/>
      <c r="G75" s="253"/>
      <c r="H75" s="252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" customHeight="1">
      <c r="A76" s="250"/>
      <c r="B76" s="251"/>
      <c r="C76" s="251"/>
      <c r="D76" s="251"/>
      <c r="E76" s="252"/>
      <c r="F76" s="253"/>
      <c r="G76" s="253"/>
      <c r="H76" s="252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" customHeight="1">
      <c r="A77" s="250"/>
      <c r="B77" s="251"/>
      <c r="C77" s="251"/>
      <c r="D77" s="251"/>
      <c r="E77" s="252"/>
      <c r="F77" s="253"/>
      <c r="G77" s="253"/>
      <c r="H77" s="252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" customHeight="1">
      <c r="A78" s="250"/>
      <c r="B78" s="251"/>
      <c r="C78" s="251"/>
      <c r="D78" s="251"/>
      <c r="E78" s="252"/>
      <c r="F78" s="253"/>
      <c r="G78" s="253"/>
      <c r="H78" s="25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" customHeight="1">
      <c r="A79" s="250"/>
      <c r="B79" s="251"/>
      <c r="C79" s="251"/>
      <c r="D79" s="251"/>
      <c r="E79" s="252"/>
      <c r="F79" s="253"/>
      <c r="G79" s="253"/>
      <c r="H79" s="252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" customHeight="1">
      <c r="A80" s="250"/>
      <c r="B80" s="251"/>
      <c r="C80" s="251"/>
      <c r="D80" s="251"/>
      <c r="E80" s="252"/>
      <c r="F80" s="253"/>
      <c r="G80" s="253"/>
      <c r="H80" s="252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" customHeight="1">
      <c r="A81" s="250"/>
      <c r="B81" s="251"/>
      <c r="C81" s="251"/>
      <c r="D81" s="251"/>
      <c r="E81" s="252"/>
      <c r="F81" s="253"/>
      <c r="G81" s="253"/>
      <c r="H81" s="252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" customHeight="1">
      <c r="A82" s="250"/>
      <c r="B82" s="251"/>
      <c r="C82" s="251"/>
      <c r="D82" s="251"/>
      <c r="E82" s="252"/>
      <c r="F82" s="253"/>
      <c r="G82" s="253"/>
      <c r="H82" s="252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" customHeight="1">
      <c r="A83" s="250"/>
      <c r="B83" s="251"/>
      <c r="C83" s="251"/>
      <c r="D83" s="251"/>
      <c r="E83" s="252"/>
      <c r="F83" s="253"/>
      <c r="G83" s="253"/>
      <c r="H83" s="252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" customHeight="1">
      <c r="A84" s="250"/>
      <c r="B84" s="251"/>
      <c r="C84" s="251"/>
      <c r="D84" s="251"/>
      <c r="E84" s="252"/>
      <c r="F84" s="253"/>
      <c r="G84" s="253"/>
      <c r="H84" s="252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" customHeight="1">
      <c r="A85" s="250"/>
      <c r="B85" s="251"/>
      <c r="C85" s="251"/>
      <c r="D85" s="251"/>
      <c r="E85" s="252"/>
      <c r="F85" s="253"/>
      <c r="G85" s="253"/>
      <c r="H85" s="252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" customHeight="1">
      <c r="A86" s="250"/>
      <c r="B86" s="251"/>
      <c r="C86" s="251"/>
      <c r="D86" s="251"/>
      <c r="E86" s="252"/>
      <c r="F86" s="253"/>
      <c r="G86" s="253"/>
      <c r="H86" s="252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" customHeight="1">
      <c r="A87" s="250"/>
      <c r="B87" s="251"/>
      <c r="C87" s="251"/>
      <c r="D87" s="251"/>
      <c r="E87" s="252"/>
      <c r="F87" s="253"/>
      <c r="G87" s="253"/>
      <c r="H87" s="252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" customHeight="1">
      <c r="A88" s="250"/>
      <c r="B88" s="251"/>
      <c r="C88" s="251"/>
      <c r="D88" s="251"/>
      <c r="E88" s="252"/>
      <c r="F88" s="253"/>
      <c r="G88" s="253"/>
      <c r="H88" s="252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" customHeight="1">
      <c r="A89" s="250"/>
      <c r="B89" s="251"/>
      <c r="C89" s="251"/>
      <c r="D89" s="251"/>
      <c r="E89" s="252"/>
      <c r="F89" s="253"/>
      <c r="G89" s="253"/>
      <c r="H89" s="252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" customHeight="1">
      <c r="A90" s="250"/>
      <c r="B90" s="251"/>
      <c r="C90" s="251"/>
      <c r="D90" s="251"/>
      <c r="E90" s="252"/>
      <c r="F90" s="253"/>
      <c r="G90" s="253"/>
      <c r="H90" s="252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" customHeight="1">
      <c r="A91" s="250"/>
      <c r="B91" s="251"/>
      <c r="C91" s="251"/>
      <c r="D91" s="251"/>
      <c r="E91" s="252"/>
      <c r="F91" s="253"/>
      <c r="G91" s="253"/>
      <c r="H91" s="252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" customHeight="1">
      <c r="A92" s="250"/>
      <c r="B92" s="251"/>
      <c r="C92" s="251"/>
      <c r="D92" s="251"/>
      <c r="E92" s="252"/>
      <c r="F92" s="253"/>
      <c r="G92" s="253"/>
      <c r="H92" s="252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" customHeight="1">
      <c r="A93" s="250"/>
      <c r="B93" s="251"/>
      <c r="C93" s="251"/>
      <c r="D93" s="251"/>
      <c r="E93" s="252"/>
      <c r="F93" s="253"/>
      <c r="G93" s="253"/>
      <c r="H93" s="252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" customHeight="1">
      <c r="A94" s="250"/>
      <c r="B94" s="251"/>
      <c r="C94" s="251"/>
      <c r="D94" s="251"/>
      <c r="E94" s="252"/>
      <c r="F94" s="253"/>
      <c r="G94" s="253"/>
      <c r="H94" s="252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" customHeight="1">
      <c r="A95" s="250"/>
      <c r="B95" s="251"/>
      <c r="C95" s="251"/>
      <c r="D95" s="251"/>
      <c r="E95" s="252"/>
      <c r="F95" s="253"/>
      <c r="G95" s="253"/>
      <c r="H95" s="252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" customHeight="1">
      <c r="A96" s="250"/>
      <c r="B96" s="251"/>
      <c r="C96" s="251"/>
      <c r="D96" s="251"/>
      <c r="E96" s="252"/>
      <c r="F96" s="253"/>
      <c r="G96" s="253"/>
      <c r="H96" s="252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" customHeight="1">
      <c r="A97" s="250"/>
      <c r="B97" s="251"/>
      <c r="C97" s="251"/>
      <c r="D97" s="251"/>
      <c r="E97" s="252"/>
      <c r="F97" s="253"/>
      <c r="G97" s="253"/>
      <c r="H97" s="252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" customHeight="1">
      <c r="A98" s="250"/>
      <c r="B98" s="251"/>
      <c r="C98" s="251"/>
      <c r="D98" s="251"/>
      <c r="E98" s="252"/>
      <c r="F98" s="253"/>
      <c r="G98" s="253"/>
      <c r="H98" s="252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" customHeight="1">
      <c r="A99" s="250"/>
      <c r="B99" s="251"/>
      <c r="C99" s="251"/>
      <c r="D99" s="251"/>
      <c r="E99" s="252"/>
      <c r="F99" s="253"/>
      <c r="G99" s="253"/>
      <c r="H99" s="252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" customHeight="1">
      <c r="A100" s="250"/>
      <c r="B100" s="251"/>
      <c r="C100" s="251"/>
      <c r="D100" s="251"/>
      <c r="E100" s="252"/>
      <c r="F100" s="253"/>
      <c r="G100" s="253"/>
      <c r="H100" s="252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" customHeight="1">
      <c r="A101" s="250"/>
      <c r="B101" s="251"/>
      <c r="C101" s="251"/>
      <c r="D101" s="251"/>
      <c r="E101" s="252"/>
      <c r="F101" s="253"/>
      <c r="G101" s="253"/>
      <c r="H101" s="252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" customHeight="1">
      <c r="A102" s="250"/>
      <c r="B102" s="251"/>
      <c r="C102" s="251"/>
      <c r="D102" s="251"/>
      <c r="E102" s="252"/>
      <c r="F102" s="253"/>
      <c r="G102" s="253"/>
      <c r="H102" s="252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" customHeight="1">
      <c r="A103" s="250"/>
      <c r="B103" s="251"/>
      <c r="C103" s="251"/>
      <c r="D103" s="251"/>
      <c r="E103" s="252"/>
      <c r="F103" s="253"/>
      <c r="G103" s="253"/>
      <c r="H103" s="252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" customHeight="1">
      <c r="A104" s="250"/>
      <c r="B104" s="251"/>
      <c r="C104" s="251"/>
      <c r="D104" s="251"/>
      <c r="E104" s="252"/>
      <c r="F104" s="253"/>
      <c r="G104" s="253"/>
      <c r="H104" s="252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" customHeight="1">
      <c r="A105" s="250"/>
      <c r="B105" s="251"/>
      <c r="C105" s="251"/>
      <c r="D105" s="251"/>
      <c r="E105" s="252"/>
      <c r="F105" s="253"/>
      <c r="G105" s="253"/>
      <c r="H105" s="252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" customHeight="1">
      <c r="A106" s="250"/>
      <c r="B106" s="251"/>
      <c r="C106" s="251"/>
      <c r="D106" s="251"/>
      <c r="E106" s="252"/>
      <c r="F106" s="253"/>
      <c r="G106" s="253"/>
      <c r="H106" s="252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" customHeight="1">
      <c r="A107" s="250"/>
      <c r="B107" s="251"/>
      <c r="C107" s="251"/>
      <c r="D107" s="251"/>
      <c r="E107" s="252"/>
      <c r="F107" s="253"/>
      <c r="G107" s="253"/>
      <c r="H107" s="252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" customHeight="1">
      <c r="A108" s="250"/>
      <c r="B108" s="251"/>
      <c r="C108" s="251"/>
      <c r="D108" s="251"/>
      <c r="E108" s="252"/>
      <c r="F108" s="253"/>
      <c r="G108" s="253"/>
      <c r="H108" s="25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" customHeight="1">
      <c r="A109" s="250"/>
      <c r="B109" s="251"/>
      <c r="C109" s="251"/>
      <c r="D109" s="251"/>
      <c r="E109" s="252"/>
      <c r="F109" s="253"/>
      <c r="G109" s="253"/>
      <c r="H109" s="252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" customHeight="1">
      <c r="A110" s="250"/>
      <c r="B110" s="251"/>
      <c r="C110" s="251"/>
      <c r="D110" s="251"/>
      <c r="E110" s="252"/>
      <c r="F110" s="253"/>
      <c r="G110" s="253"/>
      <c r="H110" s="252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" customHeight="1">
      <c r="A111" s="250"/>
      <c r="B111" s="251"/>
      <c r="C111" s="251"/>
      <c r="D111" s="251"/>
      <c r="E111" s="252"/>
      <c r="F111" s="253"/>
      <c r="G111" s="253"/>
      <c r="H111" s="252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" customHeight="1">
      <c r="A112" s="250"/>
      <c r="B112" s="251"/>
      <c r="C112" s="251"/>
      <c r="D112" s="251"/>
      <c r="E112" s="252"/>
      <c r="F112" s="253"/>
      <c r="G112" s="253"/>
      <c r="H112" s="252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" customHeight="1">
      <c r="A113" s="250"/>
      <c r="B113" s="251"/>
      <c r="C113" s="251"/>
      <c r="D113" s="251"/>
      <c r="E113" s="252"/>
      <c r="F113" s="253"/>
      <c r="G113" s="253"/>
      <c r="H113" s="252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" customHeight="1">
      <c r="A114" s="250"/>
      <c r="B114" s="251"/>
      <c r="C114" s="251"/>
      <c r="D114" s="251"/>
      <c r="E114" s="252"/>
      <c r="F114" s="253"/>
      <c r="G114" s="253"/>
      <c r="H114" s="252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" customHeight="1">
      <c r="A115" s="250"/>
      <c r="B115" s="251"/>
      <c r="C115" s="251"/>
      <c r="D115" s="251"/>
      <c r="E115" s="252"/>
      <c r="F115" s="253"/>
      <c r="G115" s="253"/>
      <c r="H115" s="252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" customHeight="1">
      <c r="A116" s="250"/>
      <c r="B116" s="251"/>
      <c r="C116" s="251"/>
      <c r="D116" s="251"/>
      <c r="E116" s="252"/>
      <c r="F116" s="253"/>
      <c r="G116" s="253"/>
      <c r="H116" s="252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" customHeight="1">
      <c r="A117" s="250"/>
      <c r="B117" s="251"/>
      <c r="C117" s="251"/>
      <c r="D117" s="251"/>
      <c r="E117" s="252"/>
      <c r="F117" s="253"/>
      <c r="G117" s="253"/>
      <c r="H117" s="25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" customHeight="1">
      <c r="A118" s="250"/>
      <c r="B118" s="251"/>
      <c r="C118" s="251"/>
      <c r="D118" s="251"/>
      <c r="E118" s="252"/>
      <c r="F118" s="253"/>
      <c r="G118" s="253"/>
      <c r="H118" s="25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" customHeight="1">
      <c r="A119" s="250"/>
      <c r="B119" s="251"/>
      <c r="C119" s="251"/>
      <c r="D119" s="251"/>
      <c r="E119" s="252"/>
      <c r="F119" s="253"/>
      <c r="G119" s="253"/>
      <c r="H119" s="252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" customHeight="1">
      <c r="A120" s="250"/>
      <c r="B120" s="251"/>
      <c r="C120" s="251"/>
      <c r="D120" s="251"/>
      <c r="E120" s="252"/>
      <c r="F120" s="253"/>
      <c r="G120" s="253"/>
      <c r="H120" s="252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" customHeight="1">
      <c r="A121" s="250"/>
      <c r="B121" s="251"/>
      <c r="C121" s="251"/>
      <c r="D121" s="251"/>
      <c r="E121" s="252"/>
      <c r="F121" s="253"/>
      <c r="G121" s="253"/>
      <c r="H121" s="25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" customHeight="1">
      <c r="A122" s="250"/>
      <c r="B122" s="251"/>
      <c r="C122" s="251"/>
      <c r="D122" s="251"/>
      <c r="E122" s="252"/>
      <c r="F122" s="253"/>
      <c r="G122" s="253"/>
      <c r="H122" s="252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" customHeight="1">
      <c r="A123" s="250"/>
      <c r="B123" s="251"/>
      <c r="C123" s="251"/>
      <c r="D123" s="251"/>
      <c r="E123" s="252"/>
      <c r="F123" s="253"/>
      <c r="G123" s="253"/>
      <c r="H123" s="252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" customHeight="1">
      <c r="A124" s="250"/>
      <c r="B124" s="251"/>
      <c r="C124" s="251"/>
      <c r="D124" s="251"/>
      <c r="E124" s="252"/>
      <c r="F124" s="253"/>
      <c r="G124" s="253"/>
      <c r="H124" s="252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" customHeight="1">
      <c r="A125" s="250"/>
      <c r="B125" s="251"/>
      <c r="C125" s="251"/>
      <c r="D125" s="251"/>
      <c r="E125" s="252"/>
      <c r="F125" s="253"/>
      <c r="G125" s="253"/>
      <c r="H125" s="252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" customHeight="1">
      <c r="A126" s="250"/>
      <c r="B126" s="251"/>
      <c r="C126" s="251"/>
      <c r="D126" s="251"/>
      <c r="E126" s="252"/>
      <c r="F126" s="253"/>
      <c r="G126" s="253"/>
      <c r="H126" s="252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" customHeight="1">
      <c r="A127" s="250"/>
      <c r="B127" s="251"/>
      <c r="C127" s="251"/>
      <c r="D127" s="251"/>
      <c r="E127" s="252"/>
      <c r="F127" s="253"/>
      <c r="G127" s="253"/>
      <c r="H127" s="252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" customHeight="1">
      <c r="A128" s="250"/>
      <c r="B128" s="251"/>
      <c r="C128" s="251"/>
      <c r="D128" s="251"/>
      <c r="E128" s="252"/>
      <c r="F128" s="253"/>
      <c r="G128" s="253"/>
      <c r="H128" s="25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" customHeight="1">
      <c r="A129" s="250"/>
      <c r="B129" s="251"/>
      <c r="C129" s="251"/>
      <c r="D129" s="251"/>
      <c r="E129" s="252"/>
      <c r="F129" s="253"/>
      <c r="G129" s="253"/>
      <c r="H129" s="25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" customHeight="1">
      <c r="A130" s="250"/>
      <c r="B130" s="251"/>
      <c r="C130" s="251"/>
      <c r="D130" s="251"/>
      <c r="E130" s="252"/>
      <c r="F130" s="253"/>
      <c r="G130" s="253"/>
      <c r="H130" s="25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" customHeight="1">
      <c r="A131" s="250"/>
      <c r="B131" s="251"/>
      <c r="C131" s="251"/>
      <c r="D131" s="251"/>
      <c r="E131" s="252"/>
      <c r="F131" s="253"/>
      <c r="G131" s="253"/>
      <c r="H131" s="252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" customHeight="1">
      <c r="A132" s="250"/>
      <c r="B132" s="251"/>
      <c r="C132" s="251"/>
      <c r="D132" s="251"/>
      <c r="E132" s="252"/>
      <c r="F132" s="253"/>
      <c r="G132" s="253"/>
      <c r="H132" s="252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" customHeight="1">
      <c r="A133" s="250"/>
      <c r="B133" s="251"/>
      <c r="C133" s="251"/>
      <c r="D133" s="251"/>
      <c r="E133" s="252"/>
      <c r="F133" s="253"/>
      <c r="G133" s="253"/>
      <c r="H133" s="252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" customHeight="1">
      <c r="A134" s="250"/>
      <c r="B134" s="251"/>
      <c r="C134" s="251"/>
      <c r="D134" s="251"/>
      <c r="E134" s="252"/>
      <c r="F134" s="253"/>
      <c r="G134" s="253"/>
      <c r="H134" s="25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" customHeight="1">
      <c r="A135" s="250"/>
      <c r="B135" s="251"/>
      <c r="C135" s="251"/>
      <c r="D135" s="251"/>
      <c r="E135" s="252"/>
      <c r="F135" s="253"/>
      <c r="G135" s="253"/>
      <c r="H135" s="252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" customHeight="1">
      <c r="A136" s="250"/>
      <c r="B136" s="251"/>
      <c r="C136" s="251"/>
      <c r="D136" s="251"/>
      <c r="E136" s="252"/>
      <c r="F136" s="253"/>
      <c r="G136" s="253"/>
      <c r="H136" s="252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" customHeight="1">
      <c r="A137" s="250"/>
      <c r="B137" s="251"/>
      <c r="C137" s="251"/>
      <c r="D137" s="251"/>
      <c r="E137" s="252"/>
      <c r="F137" s="253"/>
      <c r="G137" s="253"/>
      <c r="H137" s="252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" customHeight="1">
      <c r="A138" s="250"/>
      <c r="B138" s="251"/>
      <c r="C138" s="251"/>
      <c r="D138" s="251"/>
      <c r="E138" s="252"/>
      <c r="F138" s="253"/>
      <c r="G138" s="253"/>
      <c r="H138" s="25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" customHeight="1">
      <c r="A139" s="250"/>
      <c r="B139" s="251"/>
      <c r="C139" s="251"/>
      <c r="D139" s="251"/>
      <c r="E139" s="252"/>
      <c r="F139" s="253"/>
      <c r="G139" s="253"/>
      <c r="H139" s="252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" customHeight="1">
      <c r="A140" s="250"/>
      <c r="B140" s="251"/>
      <c r="C140" s="251"/>
      <c r="D140" s="251"/>
      <c r="E140" s="252"/>
      <c r="F140" s="253"/>
      <c r="G140" s="253"/>
      <c r="H140" s="252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" customHeight="1">
      <c r="A141" s="250"/>
      <c r="B141" s="251"/>
      <c r="C141" s="251"/>
      <c r="D141" s="251"/>
      <c r="E141" s="252"/>
      <c r="F141" s="253"/>
      <c r="G141" s="253"/>
      <c r="H141" s="25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" customHeight="1">
      <c r="A142" s="250"/>
      <c r="B142" s="251"/>
      <c r="C142" s="251"/>
      <c r="D142" s="251"/>
      <c r="E142" s="252"/>
      <c r="F142" s="253"/>
      <c r="G142" s="253"/>
      <c r="H142" s="25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" customHeight="1">
      <c r="A143" s="250"/>
      <c r="B143" s="251"/>
      <c r="C143" s="251"/>
      <c r="D143" s="251"/>
      <c r="E143" s="252"/>
      <c r="F143" s="253"/>
      <c r="G143" s="253"/>
      <c r="H143" s="252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" customHeight="1">
      <c r="A144" s="250"/>
      <c r="B144" s="251"/>
      <c r="C144" s="251"/>
      <c r="D144" s="251"/>
      <c r="E144" s="252"/>
      <c r="F144" s="253"/>
      <c r="G144" s="253"/>
      <c r="H144" s="25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" customHeight="1">
      <c r="A145" s="250"/>
      <c r="B145" s="251"/>
      <c r="C145" s="251"/>
      <c r="D145" s="251"/>
      <c r="E145" s="252"/>
      <c r="F145" s="253"/>
      <c r="G145" s="253"/>
      <c r="H145" s="252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" customHeight="1">
      <c r="A146" s="250"/>
      <c r="B146" s="251"/>
      <c r="C146" s="251"/>
      <c r="D146" s="251"/>
      <c r="E146" s="252"/>
      <c r="F146" s="253"/>
      <c r="G146" s="253"/>
      <c r="H146" s="25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" customHeight="1">
      <c r="A147" s="250"/>
      <c r="B147" s="251"/>
      <c r="C147" s="251"/>
      <c r="D147" s="251"/>
      <c r="E147" s="252"/>
      <c r="F147" s="253"/>
      <c r="G147" s="253"/>
      <c r="H147" s="25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" customHeight="1">
      <c r="A148" s="250"/>
      <c r="B148" s="251"/>
      <c r="C148" s="251"/>
      <c r="D148" s="251"/>
      <c r="E148" s="252"/>
      <c r="F148" s="253"/>
      <c r="G148" s="253"/>
      <c r="H148" s="252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" customHeight="1">
      <c r="A149" s="250"/>
      <c r="B149" s="251"/>
      <c r="C149" s="251"/>
      <c r="D149" s="251"/>
      <c r="E149" s="252"/>
      <c r="F149" s="253"/>
      <c r="G149" s="253"/>
      <c r="H149" s="25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" customHeight="1">
      <c r="A150" s="250"/>
      <c r="B150" s="251"/>
      <c r="C150" s="251"/>
      <c r="D150" s="251"/>
      <c r="E150" s="252"/>
      <c r="F150" s="253"/>
      <c r="G150" s="253"/>
      <c r="H150" s="252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" customHeight="1">
      <c r="A151" s="250"/>
      <c r="B151" s="251"/>
      <c r="C151" s="251"/>
      <c r="D151" s="251"/>
      <c r="E151" s="252"/>
      <c r="F151" s="253"/>
      <c r="G151" s="253"/>
      <c r="H151" s="25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" customHeight="1">
      <c r="A152" s="250"/>
      <c r="B152" s="251"/>
      <c r="C152" s="251"/>
      <c r="D152" s="251"/>
      <c r="E152" s="252"/>
      <c r="F152" s="253"/>
      <c r="G152" s="253"/>
      <c r="H152" s="25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" customHeight="1">
      <c r="A153" s="250"/>
      <c r="B153" s="251"/>
      <c r="C153" s="251"/>
      <c r="D153" s="251"/>
      <c r="E153" s="252"/>
      <c r="F153" s="253"/>
      <c r="G153" s="253"/>
      <c r="H153" s="252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" customHeight="1">
      <c r="A154" s="250"/>
      <c r="B154" s="251"/>
      <c r="C154" s="251"/>
      <c r="D154" s="251"/>
      <c r="E154" s="252"/>
      <c r="F154" s="253"/>
      <c r="G154" s="253"/>
      <c r="H154" s="252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" customHeight="1">
      <c r="A155" s="250"/>
      <c r="B155" s="251"/>
      <c r="C155" s="251"/>
      <c r="D155" s="251"/>
      <c r="E155" s="252"/>
      <c r="F155" s="253"/>
      <c r="G155" s="253"/>
      <c r="H155" s="25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" customHeight="1">
      <c r="A156" s="250"/>
      <c r="B156" s="251"/>
      <c r="C156" s="251"/>
      <c r="D156" s="251"/>
      <c r="E156" s="252"/>
      <c r="F156" s="253"/>
      <c r="G156" s="253"/>
      <c r="H156" s="25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" customHeight="1">
      <c r="A157" s="250"/>
      <c r="B157" s="251"/>
      <c r="C157" s="251"/>
      <c r="D157" s="251"/>
      <c r="E157" s="252"/>
      <c r="F157" s="253"/>
      <c r="G157" s="253"/>
      <c r="H157" s="252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" customHeight="1">
      <c r="A158" s="250"/>
      <c r="B158" s="251"/>
      <c r="C158" s="251"/>
      <c r="D158" s="251"/>
      <c r="E158" s="252"/>
      <c r="F158" s="253"/>
      <c r="G158" s="253"/>
      <c r="H158" s="252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" customHeight="1">
      <c r="A159" s="250"/>
      <c r="B159" s="251"/>
      <c r="C159" s="251"/>
      <c r="D159" s="251"/>
      <c r="E159" s="252"/>
      <c r="F159" s="253"/>
      <c r="G159" s="253"/>
      <c r="H159" s="252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" customHeight="1">
      <c r="A160" s="250"/>
      <c r="B160" s="251"/>
      <c r="C160" s="251"/>
      <c r="D160" s="251"/>
      <c r="E160" s="252"/>
      <c r="F160" s="253"/>
      <c r="G160" s="253"/>
      <c r="H160" s="25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" customHeight="1">
      <c r="A161" s="250"/>
      <c r="B161" s="251"/>
      <c r="C161" s="251"/>
      <c r="D161" s="251"/>
      <c r="E161" s="252"/>
      <c r="F161" s="253"/>
      <c r="G161" s="253"/>
      <c r="H161" s="252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" customHeight="1">
      <c r="A162" s="250"/>
      <c r="B162" s="251"/>
      <c r="C162" s="251"/>
      <c r="D162" s="251"/>
      <c r="E162" s="252"/>
      <c r="F162" s="253"/>
      <c r="G162" s="253"/>
      <c r="H162" s="252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" customHeight="1">
      <c r="A163" s="250"/>
      <c r="B163" s="251"/>
      <c r="C163" s="251"/>
      <c r="D163" s="251"/>
      <c r="E163" s="252"/>
      <c r="F163" s="253"/>
      <c r="G163" s="253"/>
      <c r="H163" s="252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" customHeight="1">
      <c r="A164" s="250"/>
      <c r="B164" s="251"/>
      <c r="C164" s="251"/>
      <c r="D164" s="251"/>
      <c r="E164" s="252"/>
      <c r="F164" s="253"/>
      <c r="G164" s="253"/>
      <c r="H164" s="252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" customHeight="1">
      <c r="A165" s="250"/>
      <c r="B165" s="251"/>
      <c r="C165" s="251"/>
      <c r="D165" s="251"/>
      <c r="E165" s="252"/>
      <c r="F165" s="253"/>
      <c r="G165" s="253"/>
      <c r="H165" s="252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" customHeight="1">
      <c r="A166" s="250"/>
      <c r="B166" s="251"/>
      <c r="C166" s="251"/>
      <c r="D166" s="251"/>
      <c r="E166" s="252"/>
      <c r="F166" s="253"/>
      <c r="G166" s="253"/>
      <c r="H166" s="252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" customHeight="1">
      <c r="A167" s="250"/>
      <c r="B167" s="251"/>
      <c r="C167" s="251"/>
      <c r="D167" s="251"/>
      <c r="E167" s="252"/>
      <c r="F167" s="253"/>
      <c r="G167" s="253"/>
      <c r="H167" s="252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" customHeight="1">
      <c r="A168" s="250"/>
      <c r="B168" s="251"/>
      <c r="C168" s="251"/>
      <c r="D168" s="251"/>
      <c r="E168" s="252"/>
      <c r="F168" s="253"/>
      <c r="G168" s="253"/>
      <c r="H168" s="252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" customHeight="1">
      <c r="A169" s="250"/>
      <c r="B169" s="251"/>
      <c r="C169" s="251"/>
      <c r="D169" s="251"/>
      <c r="E169" s="252"/>
      <c r="F169" s="253"/>
      <c r="G169" s="253"/>
      <c r="H169" s="252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" customHeight="1">
      <c r="A170" s="250"/>
      <c r="B170" s="251"/>
      <c r="C170" s="251"/>
      <c r="D170" s="251"/>
      <c r="E170" s="252"/>
      <c r="F170" s="253"/>
      <c r="G170" s="253"/>
      <c r="H170" s="25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" customHeight="1">
      <c r="A171" s="250"/>
      <c r="B171" s="251"/>
      <c r="C171" s="251"/>
      <c r="D171" s="251"/>
      <c r="E171" s="252"/>
      <c r="F171" s="253"/>
      <c r="G171" s="253"/>
      <c r="H171" s="25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" customHeight="1">
      <c r="A172" s="250"/>
      <c r="B172" s="251"/>
      <c r="C172" s="251"/>
      <c r="D172" s="251"/>
      <c r="E172" s="252"/>
      <c r="F172" s="253"/>
      <c r="G172" s="253"/>
      <c r="H172" s="252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" customHeight="1">
      <c r="A173" s="250"/>
      <c r="B173" s="251"/>
      <c r="C173" s="251"/>
      <c r="D173" s="251"/>
      <c r="E173" s="252"/>
      <c r="F173" s="253"/>
      <c r="G173" s="253"/>
      <c r="H173" s="252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" customHeight="1">
      <c r="A174" s="250"/>
      <c r="B174" s="251"/>
      <c r="C174" s="251"/>
      <c r="D174" s="251"/>
      <c r="E174" s="252"/>
      <c r="F174" s="253"/>
      <c r="G174" s="253"/>
      <c r="H174" s="252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" customHeight="1">
      <c r="A175" s="250"/>
      <c r="B175" s="251"/>
      <c r="C175" s="251"/>
      <c r="D175" s="251"/>
      <c r="E175" s="252"/>
      <c r="F175" s="253"/>
      <c r="G175" s="253"/>
      <c r="H175" s="252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" customHeight="1">
      <c r="A176" s="250"/>
      <c r="B176" s="251"/>
      <c r="C176" s="251"/>
      <c r="D176" s="251"/>
      <c r="E176" s="252"/>
      <c r="F176" s="253"/>
      <c r="G176" s="253"/>
      <c r="H176" s="252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" customHeight="1">
      <c r="A177" s="250"/>
      <c r="B177" s="251"/>
      <c r="C177" s="251"/>
      <c r="D177" s="251"/>
      <c r="E177" s="252"/>
      <c r="F177" s="253"/>
      <c r="G177" s="253"/>
      <c r="H177" s="252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" customHeight="1">
      <c r="A178" s="250"/>
      <c r="B178" s="251"/>
      <c r="C178" s="251"/>
      <c r="D178" s="251"/>
      <c r="E178" s="252"/>
      <c r="F178" s="253"/>
      <c r="G178" s="253"/>
      <c r="H178" s="252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" customHeight="1">
      <c r="A179" s="250"/>
      <c r="B179" s="251"/>
      <c r="C179" s="251"/>
      <c r="D179" s="251"/>
      <c r="E179" s="252"/>
      <c r="F179" s="253"/>
      <c r="G179" s="253"/>
      <c r="H179" s="25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" customHeight="1">
      <c r="A180" s="250"/>
      <c r="B180" s="251"/>
      <c r="C180" s="251"/>
      <c r="D180" s="251"/>
      <c r="E180" s="252"/>
      <c r="F180" s="253"/>
      <c r="G180" s="253"/>
      <c r="H180" s="252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" customHeight="1">
      <c r="A181" s="250"/>
      <c r="B181" s="251"/>
      <c r="C181" s="251"/>
      <c r="D181" s="251"/>
      <c r="E181" s="252"/>
      <c r="F181" s="253"/>
      <c r="G181" s="253"/>
      <c r="H181" s="252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" customHeight="1">
      <c r="A182" s="250"/>
      <c r="B182" s="251"/>
      <c r="C182" s="251"/>
      <c r="D182" s="251"/>
      <c r="E182" s="252"/>
      <c r="F182" s="253"/>
      <c r="G182" s="253"/>
      <c r="H182" s="252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" customHeight="1">
      <c r="A183" s="250"/>
      <c r="B183" s="251"/>
      <c r="C183" s="251"/>
      <c r="D183" s="251"/>
      <c r="E183" s="252"/>
      <c r="F183" s="253"/>
      <c r="G183" s="253"/>
      <c r="H183" s="252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" customHeight="1">
      <c r="A184" s="250"/>
      <c r="B184" s="251"/>
      <c r="C184" s="251"/>
      <c r="D184" s="251"/>
      <c r="E184" s="252"/>
      <c r="F184" s="253"/>
      <c r="G184" s="253"/>
      <c r="H184" s="252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" customHeight="1">
      <c r="A185" s="250"/>
      <c r="B185" s="251"/>
      <c r="C185" s="251"/>
      <c r="D185" s="251"/>
      <c r="E185" s="252"/>
      <c r="F185" s="253"/>
      <c r="G185" s="253"/>
      <c r="H185" s="25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" customHeight="1">
      <c r="A186" s="250"/>
      <c r="B186" s="251"/>
      <c r="C186" s="251"/>
      <c r="D186" s="251"/>
      <c r="E186" s="252"/>
      <c r="F186" s="253"/>
      <c r="G186" s="253"/>
      <c r="H186" s="25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" customHeight="1">
      <c r="A187" s="250"/>
      <c r="B187" s="251"/>
      <c r="C187" s="251"/>
      <c r="D187" s="251"/>
      <c r="E187" s="252"/>
      <c r="F187" s="253"/>
      <c r="G187" s="253"/>
      <c r="H187" s="25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" customHeight="1">
      <c r="A188" s="250"/>
      <c r="B188" s="251"/>
      <c r="C188" s="251"/>
      <c r="D188" s="251"/>
      <c r="E188" s="252"/>
      <c r="F188" s="253"/>
      <c r="G188" s="253"/>
      <c r="H188" s="25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" customHeight="1">
      <c r="A189" s="250"/>
      <c r="B189" s="251"/>
      <c r="C189" s="251"/>
      <c r="D189" s="251"/>
      <c r="E189" s="252"/>
      <c r="F189" s="253"/>
      <c r="G189" s="253"/>
      <c r="H189" s="252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" customHeight="1">
      <c r="A190" s="250"/>
      <c r="B190" s="251"/>
      <c r="C190" s="251"/>
      <c r="D190" s="251"/>
      <c r="E190" s="252"/>
      <c r="F190" s="253"/>
      <c r="G190" s="253"/>
      <c r="H190" s="252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" customHeight="1">
      <c r="A191" s="250"/>
      <c r="B191" s="251"/>
      <c r="C191" s="251"/>
      <c r="D191" s="251"/>
      <c r="E191" s="252"/>
      <c r="F191" s="253"/>
      <c r="G191" s="253"/>
      <c r="H191" s="252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" customHeight="1">
      <c r="A192" s="250"/>
      <c r="B192" s="251"/>
      <c r="C192" s="251"/>
      <c r="D192" s="251"/>
      <c r="E192" s="252"/>
      <c r="F192" s="253"/>
      <c r="G192" s="253"/>
      <c r="H192" s="252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" customHeight="1">
      <c r="A193" s="250"/>
      <c r="B193" s="251"/>
      <c r="C193" s="251"/>
      <c r="D193" s="251"/>
      <c r="E193" s="252"/>
      <c r="F193" s="253"/>
      <c r="G193" s="253"/>
      <c r="H193" s="252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" customHeight="1">
      <c r="A194" s="250"/>
      <c r="B194" s="251"/>
      <c r="C194" s="251"/>
      <c r="D194" s="251"/>
      <c r="E194" s="252"/>
      <c r="F194" s="253"/>
      <c r="G194" s="253"/>
      <c r="H194" s="252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" customHeight="1">
      <c r="A195" s="250"/>
      <c r="B195" s="251"/>
      <c r="C195" s="251"/>
      <c r="D195" s="251"/>
      <c r="E195" s="252"/>
      <c r="F195" s="253"/>
      <c r="G195" s="253"/>
      <c r="H195" s="252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" customHeight="1">
      <c r="A196" s="250"/>
      <c r="B196" s="251"/>
      <c r="C196" s="251"/>
      <c r="D196" s="251"/>
      <c r="E196" s="252"/>
      <c r="F196" s="253"/>
      <c r="G196" s="253"/>
      <c r="H196" s="252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" customHeight="1">
      <c r="A197" s="250"/>
      <c r="B197" s="251"/>
      <c r="C197" s="251"/>
      <c r="D197" s="251"/>
      <c r="E197" s="252"/>
      <c r="F197" s="253"/>
      <c r="G197" s="253"/>
      <c r="H197" s="252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" customHeight="1">
      <c r="A198" s="250"/>
      <c r="B198" s="251"/>
      <c r="C198" s="251"/>
      <c r="D198" s="251"/>
      <c r="E198" s="252"/>
      <c r="F198" s="253"/>
      <c r="G198" s="253"/>
      <c r="H198" s="252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" customHeight="1">
      <c r="A199" s="250"/>
      <c r="B199" s="251"/>
      <c r="C199" s="251"/>
      <c r="D199" s="251"/>
      <c r="E199" s="252"/>
      <c r="F199" s="253"/>
      <c r="G199" s="253"/>
      <c r="H199" s="252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" customHeight="1">
      <c r="A200" s="250"/>
      <c r="B200" s="251"/>
      <c r="C200" s="251"/>
      <c r="D200" s="251"/>
      <c r="E200" s="252"/>
      <c r="F200" s="253"/>
      <c r="G200" s="253"/>
      <c r="H200" s="252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" customHeight="1">
      <c r="A201" s="250"/>
      <c r="B201" s="251"/>
      <c r="C201" s="251"/>
      <c r="D201" s="251"/>
      <c r="E201" s="252"/>
      <c r="F201" s="253"/>
      <c r="G201" s="253"/>
      <c r="H201" s="252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" customHeight="1">
      <c r="A202" s="250"/>
      <c r="B202" s="251"/>
      <c r="C202" s="251"/>
      <c r="D202" s="251"/>
      <c r="E202" s="252"/>
      <c r="F202" s="253"/>
      <c r="G202" s="253"/>
      <c r="H202" s="252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" customHeight="1">
      <c r="A203" s="250"/>
      <c r="B203" s="251"/>
      <c r="C203" s="251"/>
      <c r="D203" s="251"/>
      <c r="E203" s="252"/>
      <c r="F203" s="253"/>
      <c r="G203" s="253"/>
      <c r="H203" s="25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" customHeight="1">
      <c r="A204" s="250"/>
      <c r="B204" s="251"/>
      <c r="C204" s="251"/>
      <c r="D204" s="251"/>
      <c r="E204" s="252"/>
      <c r="F204" s="253"/>
      <c r="G204" s="253"/>
      <c r="H204" s="252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" customHeight="1">
      <c r="A205" s="250"/>
      <c r="B205" s="251"/>
      <c r="C205" s="251"/>
      <c r="D205" s="251"/>
      <c r="E205" s="252"/>
      <c r="F205" s="253"/>
      <c r="G205" s="253"/>
      <c r="H205" s="252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" customHeight="1">
      <c r="A206" s="250"/>
      <c r="B206" s="251"/>
      <c r="C206" s="251"/>
      <c r="D206" s="251"/>
      <c r="E206" s="252"/>
      <c r="F206" s="253"/>
      <c r="G206" s="253"/>
      <c r="H206" s="252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" customHeight="1">
      <c r="A207" s="250"/>
      <c r="B207" s="251"/>
      <c r="C207" s="251"/>
      <c r="D207" s="251"/>
      <c r="E207" s="252"/>
      <c r="F207" s="253"/>
      <c r="G207" s="253"/>
      <c r="H207" s="252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" customHeight="1">
      <c r="A208" s="250"/>
      <c r="B208" s="251"/>
      <c r="C208" s="251"/>
      <c r="D208" s="251"/>
      <c r="E208" s="252"/>
      <c r="F208" s="253"/>
      <c r="G208" s="253"/>
      <c r="H208" s="252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" customHeight="1">
      <c r="A209" s="250"/>
      <c r="B209" s="251"/>
      <c r="C209" s="251"/>
      <c r="D209" s="251"/>
      <c r="E209" s="252"/>
      <c r="F209" s="253"/>
      <c r="G209" s="253"/>
      <c r="H209" s="252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" customHeight="1">
      <c r="A210" s="250"/>
      <c r="B210" s="251"/>
      <c r="C210" s="251"/>
      <c r="D210" s="251"/>
      <c r="E210" s="252"/>
      <c r="F210" s="253"/>
      <c r="G210" s="253"/>
      <c r="H210" s="252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" customHeight="1">
      <c r="A211" s="250"/>
      <c r="B211" s="251"/>
      <c r="C211" s="251"/>
      <c r="D211" s="251"/>
      <c r="E211" s="252"/>
      <c r="F211" s="253"/>
      <c r="G211" s="253"/>
      <c r="H211" s="252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" customHeight="1">
      <c r="A212" s="250"/>
      <c r="B212" s="251"/>
      <c r="C212" s="251"/>
      <c r="D212" s="251"/>
      <c r="E212" s="252"/>
      <c r="F212" s="253"/>
      <c r="G212" s="253"/>
      <c r="H212" s="252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" customHeight="1">
      <c r="A213" s="250"/>
      <c r="B213" s="251"/>
      <c r="C213" s="251"/>
      <c r="D213" s="251"/>
      <c r="E213" s="252"/>
      <c r="F213" s="253"/>
      <c r="G213" s="253"/>
      <c r="H213" s="252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" customHeight="1">
      <c r="A214" s="250"/>
      <c r="B214" s="251"/>
      <c r="C214" s="251"/>
      <c r="D214" s="251"/>
      <c r="E214" s="252"/>
      <c r="F214" s="253"/>
      <c r="G214" s="253"/>
      <c r="H214" s="252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" customHeight="1">
      <c r="A215" s="250"/>
      <c r="B215" s="251"/>
      <c r="C215" s="251"/>
      <c r="D215" s="251"/>
      <c r="E215" s="252"/>
      <c r="F215" s="253"/>
      <c r="G215" s="253"/>
      <c r="H215" s="252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" customHeight="1">
      <c r="A216" s="250"/>
      <c r="B216" s="251"/>
      <c r="C216" s="251"/>
      <c r="D216" s="251"/>
      <c r="E216" s="252"/>
      <c r="F216" s="253"/>
      <c r="G216" s="253"/>
      <c r="H216" s="252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" customHeight="1">
      <c r="A217" s="250"/>
      <c r="B217" s="251"/>
      <c r="C217" s="251"/>
      <c r="D217" s="251"/>
      <c r="E217" s="252"/>
      <c r="F217" s="253"/>
      <c r="G217" s="253"/>
      <c r="H217" s="252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" customHeight="1">
      <c r="A218" s="250"/>
      <c r="B218" s="251"/>
      <c r="C218" s="251"/>
      <c r="D218" s="251"/>
      <c r="E218" s="252"/>
      <c r="F218" s="253"/>
      <c r="G218" s="253"/>
      <c r="H218" s="252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" customHeight="1">
      <c r="A219" s="250"/>
      <c r="B219" s="251"/>
      <c r="C219" s="251"/>
      <c r="D219" s="251"/>
      <c r="E219" s="252"/>
      <c r="F219" s="253"/>
      <c r="G219" s="253"/>
      <c r="H219" s="252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" customHeight="1">
      <c r="A220" s="250"/>
      <c r="B220" s="251"/>
      <c r="C220" s="251"/>
      <c r="D220" s="251"/>
      <c r="E220" s="252"/>
      <c r="F220" s="253"/>
      <c r="G220" s="253"/>
      <c r="H220" s="252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" customHeight="1">
      <c r="A221" s="250"/>
      <c r="B221" s="251"/>
      <c r="C221" s="251"/>
      <c r="D221" s="251"/>
      <c r="E221" s="252"/>
      <c r="F221" s="253"/>
      <c r="G221" s="253"/>
      <c r="H221" s="252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" customHeight="1">
      <c r="A222" s="250"/>
      <c r="B222" s="251"/>
      <c r="C222" s="251"/>
      <c r="D222" s="251"/>
      <c r="E222" s="252"/>
      <c r="F222" s="253"/>
      <c r="G222" s="253"/>
      <c r="H222" s="252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" customHeight="1">
      <c r="A223" s="250"/>
      <c r="B223" s="251"/>
      <c r="C223" s="251"/>
      <c r="D223" s="251"/>
      <c r="E223" s="252"/>
      <c r="F223" s="253"/>
      <c r="G223" s="253"/>
      <c r="H223" s="252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" customHeight="1">
      <c r="A224" s="250"/>
      <c r="B224" s="251"/>
      <c r="C224" s="251"/>
      <c r="D224" s="251"/>
      <c r="E224" s="252"/>
      <c r="F224" s="253"/>
      <c r="G224" s="253"/>
      <c r="H224" s="252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" customHeight="1">
      <c r="A225" s="250"/>
      <c r="B225" s="251"/>
      <c r="C225" s="251"/>
      <c r="D225" s="251"/>
      <c r="E225" s="252"/>
      <c r="F225" s="253"/>
      <c r="G225" s="253"/>
      <c r="H225" s="252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" customHeight="1">
      <c r="A226" s="250"/>
      <c r="B226" s="251"/>
      <c r="C226" s="251"/>
      <c r="D226" s="251"/>
      <c r="E226" s="252"/>
      <c r="F226" s="253"/>
      <c r="G226" s="253"/>
      <c r="H226" s="25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" customHeight="1">
      <c r="A227" s="250"/>
      <c r="B227" s="251"/>
      <c r="C227" s="251"/>
      <c r="D227" s="251"/>
      <c r="E227" s="252"/>
      <c r="F227" s="253"/>
      <c r="G227" s="253"/>
      <c r="H227" s="252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" customHeight="1">
      <c r="A228" s="250"/>
      <c r="B228" s="251"/>
      <c r="C228" s="251"/>
      <c r="D228" s="251"/>
      <c r="E228" s="252"/>
      <c r="F228" s="253"/>
      <c r="G228" s="253"/>
      <c r="H228" s="252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" customHeight="1">
      <c r="A229" s="250"/>
      <c r="B229" s="251"/>
      <c r="C229" s="251"/>
      <c r="D229" s="251"/>
      <c r="E229" s="252"/>
      <c r="F229" s="253"/>
      <c r="G229" s="253"/>
      <c r="H229" s="252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" customHeight="1">
      <c r="A230" s="250"/>
      <c r="B230" s="251"/>
      <c r="C230" s="251"/>
      <c r="D230" s="251"/>
      <c r="E230" s="252"/>
      <c r="F230" s="253"/>
      <c r="G230" s="253"/>
      <c r="H230" s="25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" customHeight="1">
      <c r="A231" s="250"/>
      <c r="B231" s="251"/>
      <c r="C231" s="251"/>
      <c r="D231" s="251"/>
      <c r="E231" s="252"/>
      <c r="F231" s="253"/>
      <c r="G231" s="253"/>
      <c r="H231" s="252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" customHeight="1">
      <c r="A232" s="250"/>
      <c r="B232" s="251"/>
      <c r="C232" s="251"/>
      <c r="D232" s="251"/>
      <c r="E232" s="252"/>
      <c r="F232" s="253"/>
      <c r="G232" s="253"/>
      <c r="H232" s="252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" customHeight="1">
      <c r="A233" s="250"/>
      <c r="B233" s="251"/>
      <c r="C233" s="251"/>
      <c r="D233" s="251"/>
      <c r="E233" s="252"/>
      <c r="F233" s="253"/>
      <c r="G233" s="253"/>
      <c r="H233" s="252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" customHeight="1">
      <c r="A234" s="250"/>
      <c r="B234" s="251"/>
      <c r="C234" s="251"/>
      <c r="D234" s="251"/>
      <c r="E234" s="252"/>
      <c r="F234" s="253"/>
      <c r="G234" s="253"/>
      <c r="H234" s="252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" customHeight="1">
      <c r="A235" s="250"/>
      <c r="B235" s="251"/>
      <c r="C235" s="251"/>
      <c r="D235" s="251"/>
      <c r="E235" s="252"/>
      <c r="F235" s="253"/>
      <c r="G235" s="253"/>
      <c r="H235" s="252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" customHeight="1">
      <c r="A236" s="250"/>
      <c r="B236" s="251"/>
      <c r="C236" s="251"/>
      <c r="D236" s="251"/>
      <c r="E236" s="252"/>
      <c r="F236" s="253"/>
      <c r="G236" s="253"/>
      <c r="H236" s="252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" customHeight="1">
      <c r="A237" s="250"/>
      <c r="B237" s="251"/>
      <c r="C237" s="251"/>
      <c r="D237" s="251"/>
      <c r="E237" s="252"/>
      <c r="F237" s="253"/>
      <c r="G237" s="253"/>
      <c r="H237" s="252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" customHeight="1">
      <c r="A238" s="250"/>
      <c r="B238" s="251"/>
      <c r="C238" s="251"/>
      <c r="D238" s="251"/>
      <c r="E238" s="252"/>
      <c r="F238" s="253"/>
      <c r="G238" s="253"/>
      <c r="H238" s="252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" customHeight="1">
      <c r="A239" s="250"/>
      <c r="B239" s="251"/>
      <c r="C239" s="251"/>
      <c r="D239" s="251"/>
      <c r="E239" s="252"/>
      <c r="F239" s="253"/>
      <c r="G239" s="253"/>
      <c r="H239" s="252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" customHeight="1">
      <c r="A240" s="250"/>
      <c r="B240" s="251"/>
      <c r="C240" s="251"/>
      <c r="D240" s="251"/>
      <c r="E240" s="252"/>
      <c r="F240" s="253"/>
      <c r="G240" s="253"/>
      <c r="H240" s="252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" customHeight="1">
      <c r="A241" s="250"/>
      <c r="B241" s="251"/>
      <c r="C241" s="251"/>
      <c r="D241" s="251"/>
      <c r="E241" s="252"/>
      <c r="F241" s="253"/>
      <c r="G241" s="253"/>
      <c r="H241" s="252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" customHeight="1">
      <c r="A242" s="250"/>
      <c r="B242" s="251"/>
      <c r="C242" s="251"/>
      <c r="D242" s="251"/>
      <c r="E242" s="252"/>
      <c r="F242" s="253"/>
      <c r="G242" s="253"/>
      <c r="H242" s="252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" customHeight="1">
      <c r="A243" s="250"/>
      <c r="B243" s="251"/>
      <c r="C243" s="251"/>
      <c r="D243" s="251"/>
      <c r="E243" s="252"/>
      <c r="F243" s="253"/>
      <c r="G243" s="253"/>
      <c r="H243" s="252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" customHeight="1">
      <c r="A244" s="250"/>
      <c r="B244" s="251"/>
      <c r="C244" s="251"/>
      <c r="D244" s="251"/>
      <c r="E244" s="252"/>
      <c r="F244" s="253"/>
      <c r="G244" s="253"/>
      <c r="H244" s="252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" customHeight="1">
      <c r="A245" s="250"/>
      <c r="B245" s="251"/>
      <c r="C245" s="251"/>
      <c r="D245" s="251"/>
      <c r="E245" s="252"/>
      <c r="F245" s="253"/>
      <c r="G245" s="253"/>
      <c r="H245" s="252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" customHeight="1">
      <c r="A246" s="250"/>
      <c r="B246" s="251"/>
      <c r="C246" s="251"/>
      <c r="D246" s="251"/>
      <c r="E246" s="252"/>
      <c r="F246" s="253"/>
      <c r="G246" s="253"/>
      <c r="H246" s="252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" customHeight="1">
      <c r="A247" s="250"/>
      <c r="B247" s="251"/>
      <c r="C247" s="251"/>
      <c r="D247" s="251"/>
      <c r="E247" s="252"/>
      <c r="F247" s="253"/>
      <c r="G247" s="253"/>
      <c r="H247" s="252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" customHeight="1">
      <c r="A248" s="250"/>
      <c r="B248" s="251"/>
      <c r="C248" s="251"/>
      <c r="D248" s="251"/>
      <c r="E248" s="252"/>
      <c r="F248" s="253"/>
      <c r="G248" s="253"/>
      <c r="H248" s="252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" customHeight="1">
      <c r="A249" s="250"/>
      <c r="B249" s="251"/>
      <c r="C249" s="251"/>
      <c r="D249" s="251"/>
      <c r="E249" s="252"/>
      <c r="F249" s="253"/>
      <c r="G249" s="253"/>
      <c r="H249" s="252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" customHeight="1">
      <c r="A250" s="250"/>
      <c r="B250" s="251"/>
      <c r="C250" s="251"/>
      <c r="D250" s="251"/>
      <c r="E250" s="252"/>
      <c r="F250" s="253"/>
      <c r="G250" s="253"/>
      <c r="H250" s="252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" customHeight="1">
      <c r="A251" s="250"/>
      <c r="B251" s="251"/>
      <c r="C251" s="251"/>
      <c r="D251" s="251"/>
      <c r="E251" s="252"/>
      <c r="F251" s="253"/>
      <c r="G251" s="253"/>
      <c r="H251" s="252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" customHeight="1">
      <c r="A252" s="250"/>
      <c r="B252" s="251"/>
      <c r="C252" s="251"/>
      <c r="D252" s="251"/>
      <c r="E252" s="252"/>
      <c r="F252" s="253"/>
      <c r="G252" s="253"/>
      <c r="H252" s="252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" customHeight="1">
      <c r="A253" s="250"/>
      <c r="B253" s="251"/>
      <c r="C253" s="251"/>
      <c r="D253" s="251"/>
      <c r="E253" s="252"/>
      <c r="F253" s="253"/>
      <c r="G253" s="253"/>
      <c r="H253" s="252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" customHeight="1">
      <c r="A254" s="250"/>
      <c r="B254" s="251"/>
      <c r="C254" s="251"/>
      <c r="D254" s="251"/>
      <c r="E254" s="252"/>
      <c r="F254" s="253"/>
      <c r="G254" s="253"/>
      <c r="H254" s="252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" customHeight="1">
      <c r="A255" s="250"/>
      <c r="B255" s="251"/>
      <c r="C255" s="251"/>
      <c r="D255" s="251"/>
      <c r="E255" s="252"/>
      <c r="F255" s="253"/>
      <c r="G255" s="253"/>
      <c r="H255" s="252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" customHeight="1">
      <c r="A256" s="250"/>
      <c r="B256" s="251"/>
      <c r="C256" s="251"/>
      <c r="D256" s="251"/>
      <c r="E256" s="252"/>
      <c r="F256" s="253"/>
      <c r="G256" s="253"/>
      <c r="H256" s="252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" customHeight="1">
      <c r="A257" s="250"/>
      <c r="B257" s="251"/>
      <c r="C257" s="251"/>
      <c r="D257" s="251"/>
      <c r="E257" s="252"/>
      <c r="F257" s="253"/>
      <c r="G257" s="253"/>
      <c r="H257" s="252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" customHeight="1">
      <c r="A258" s="250"/>
      <c r="B258" s="251"/>
      <c r="C258" s="251"/>
      <c r="D258" s="251"/>
      <c r="E258" s="252"/>
      <c r="F258" s="253"/>
      <c r="G258" s="253"/>
      <c r="H258" s="252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" customHeight="1">
      <c r="A259" s="250"/>
      <c r="B259" s="251"/>
      <c r="C259" s="251"/>
      <c r="D259" s="251"/>
      <c r="E259" s="252"/>
      <c r="F259" s="253"/>
      <c r="G259" s="253"/>
      <c r="H259" s="25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" customHeight="1">
      <c r="A260" s="250"/>
      <c r="B260" s="251"/>
      <c r="C260" s="251"/>
      <c r="D260" s="251"/>
      <c r="E260" s="252"/>
      <c r="F260" s="253"/>
      <c r="G260" s="253"/>
      <c r="H260" s="25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" customHeight="1">
      <c r="A261" s="250"/>
      <c r="B261" s="251"/>
      <c r="C261" s="251"/>
      <c r="D261" s="251"/>
      <c r="E261" s="252"/>
      <c r="F261" s="253"/>
      <c r="G261" s="253"/>
      <c r="H261" s="25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" customHeight="1">
      <c r="A262" s="250"/>
      <c r="B262" s="251"/>
      <c r="C262" s="251"/>
      <c r="D262" s="251"/>
      <c r="E262" s="252"/>
      <c r="F262" s="253"/>
      <c r="G262" s="253"/>
      <c r="H262" s="25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" customHeight="1">
      <c r="A263" s="250"/>
      <c r="B263" s="251"/>
      <c r="C263" s="251"/>
      <c r="D263" s="251"/>
      <c r="E263" s="252"/>
      <c r="F263" s="253"/>
      <c r="G263" s="253"/>
      <c r="H263" s="25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" customHeight="1">
      <c r="A264" s="250"/>
      <c r="B264" s="251"/>
      <c r="C264" s="251"/>
      <c r="D264" s="251"/>
      <c r="E264" s="252"/>
      <c r="F264" s="253"/>
      <c r="G264" s="253"/>
      <c r="H264" s="25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" customHeight="1">
      <c r="A265" s="250"/>
      <c r="B265" s="251"/>
      <c r="C265" s="251"/>
      <c r="D265" s="251"/>
      <c r="E265" s="252"/>
      <c r="F265" s="253"/>
      <c r="G265" s="253"/>
      <c r="H265" s="25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" customHeight="1">
      <c r="A266" s="250"/>
      <c r="B266" s="251"/>
      <c r="C266" s="251"/>
      <c r="D266" s="251"/>
      <c r="E266" s="252"/>
      <c r="F266" s="253"/>
      <c r="G266" s="253"/>
      <c r="H266" s="252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" customHeight="1">
      <c r="A267" s="250"/>
      <c r="B267" s="251"/>
      <c r="C267" s="251"/>
      <c r="D267" s="251"/>
      <c r="E267" s="252"/>
      <c r="F267" s="253"/>
      <c r="G267" s="253"/>
      <c r="H267" s="25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" customHeight="1">
      <c r="A268" s="250"/>
      <c r="B268" s="251"/>
      <c r="C268" s="251"/>
      <c r="D268" s="251"/>
      <c r="E268" s="252"/>
      <c r="F268" s="253"/>
      <c r="G268" s="253"/>
      <c r="H268" s="252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" customHeight="1">
      <c r="A269" s="250"/>
      <c r="B269" s="251"/>
      <c r="C269" s="251"/>
      <c r="D269" s="251"/>
      <c r="E269" s="252"/>
      <c r="F269" s="253"/>
      <c r="G269" s="253"/>
      <c r="H269" s="252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" customHeight="1">
      <c r="A270" s="250"/>
      <c r="B270" s="251"/>
      <c r="C270" s="251"/>
      <c r="D270" s="251"/>
      <c r="E270" s="252"/>
      <c r="F270" s="253"/>
      <c r="G270" s="253"/>
      <c r="H270" s="252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" customHeight="1">
      <c r="A271" s="250"/>
      <c r="B271" s="251"/>
      <c r="C271" s="251"/>
      <c r="D271" s="251"/>
      <c r="E271" s="252"/>
      <c r="F271" s="253"/>
      <c r="G271" s="253"/>
      <c r="H271" s="25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" customHeight="1">
      <c r="A272" s="250"/>
      <c r="B272" s="251"/>
      <c r="C272" s="251"/>
      <c r="D272" s="251"/>
      <c r="E272" s="252"/>
      <c r="F272" s="253"/>
      <c r="G272" s="253"/>
      <c r="H272" s="252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" customHeight="1">
      <c r="A273" s="250"/>
      <c r="B273" s="251"/>
      <c r="C273" s="251"/>
      <c r="D273" s="251"/>
      <c r="E273" s="252"/>
      <c r="F273" s="253"/>
      <c r="G273" s="253"/>
      <c r="H273" s="252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" customHeight="1">
      <c r="A274" s="250"/>
      <c r="B274" s="251"/>
      <c r="C274" s="251"/>
      <c r="D274" s="251"/>
      <c r="E274" s="252"/>
      <c r="F274" s="253"/>
      <c r="G274" s="253"/>
      <c r="H274" s="252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" customHeight="1">
      <c r="A275" s="250"/>
      <c r="B275" s="251"/>
      <c r="C275" s="251"/>
      <c r="D275" s="251"/>
      <c r="E275" s="252"/>
      <c r="F275" s="253"/>
      <c r="G275" s="253"/>
      <c r="H275" s="252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" customHeight="1">
      <c r="A276" s="250"/>
      <c r="B276" s="251"/>
      <c r="C276" s="251"/>
      <c r="D276" s="251"/>
      <c r="E276" s="252"/>
      <c r="F276" s="253"/>
      <c r="G276" s="253"/>
      <c r="H276" s="252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" customHeight="1">
      <c r="A277" s="250"/>
      <c r="B277" s="251"/>
      <c r="C277" s="251"/>
      <c r="D277" s="251"/>
      <c r="E277" s="252"/>
      <c r="F277" s="253"/>
      <c r="G277" s="253"/>
      <c r="H277" s="252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" customHeight="1">
      <c r="A278" s="250"/>
      <c r="B278" s="251"/>
      <c r="C278" s="251"/>
      <c r="D278" s="251"/>
      <c r="E278" s="252"/>
      <c r="F278" s="253"/>
      <c r="G278" s="253"/>
      <c r="H278" s="252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" customHeight="1">
      <c r="A279" s="250"/>
      <c r="B279" s="251"/>
      <c r="C279" s="251"/>
      <c r="D279" s="251"/>
      <c r="E279" s="252"/>
      <c r="F279" s="253"/>
      <c r="G279" s="253"/>
      <c r="H279" s="252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" customHeight="1">
      <c r="A280" s="250"/>
      <c r="B280" s="251"/>
      <c r="C280" s="251"/>
      <c r="D280" s="251"/>
      <c r="E280" s="252"/>
      <c r="F280" s="253"/>
      <c r="G280" s="253"/>
      <c r="H280" s="252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" customHeight="1">
      <c r="A281" s="250"/>
      <c r="B281" s="251"/>
      <c r="C281" s="251"/>
      <c r="D281" s="251"/>
      <c r="E281" s="252"/>
      <c r="F281" s="253"/>
      <c r="G281" s="253"/>
      <c r="H281" s="252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" customHeight="1">
      <c r="A282" s="250"/>
      <c r="B282" s="251"/>
      <c r="C282" s="251"/>
      <c r="D282" s="251"/>
      <c r="E282" s="252"/>
      <c r="F282" s="253"/>
      <c r="G282" s="253"/>
      <c r="H282" s="252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" customHeight="1">
      <c r="A283" s="250"/>
      <c r="B283" s="251"/>
      <c r="C283" s="251"/>
      <c r="D283" s="251"/>
      <c r="E283" s="252"/>
      <c r="F283" s="253"/>
      <c r="G283" s="253"/>
      <c r="H283" s="252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" customHeight="1">
      <c r="A284" s="250"/>
      <c r="B284" s="251"/>
      <c r="C284" s="251"/>
      <c r="D284" s="251"/>
      <c r="E284" s="252"/>
      <c r="F284" s="253"/>
      <c r="G284" s="253"/>
      <c r="H284" s="252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" customHeight="1">
      <c r="A285" s="250"/>
      <c r="B285" s="251"/>
      <c r="C285" s="251"/>
      <c r="D285" s="251"/>
      <c r="E285" s="252"/>
      <c r="F285" s="253"/>
      <c r="G285" s="253"/>
      <c r="H285" s="252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" customHeight="1">
      <c r="A286" s="250"/>
      <c r="B286" s="251"/>
      <c r="C286" s="251"/>
      <c r="D286" s="251"/>
      <c r="E286" s="252"/>
      <c r="F286" s="253"/>
      <c r="G286" s="253"/>
      <c r="H286" s="252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" customHeight="1">
      <c r="A287" s="250"/>
      <c r="B287" s="251"/>
      <c r="C287" s="251"/>
      <c r="D287" s="251"/>
      <c r="E287" s="252"/>
      <c r="F287" s="253"/>
      <c r="G287" s="253"/>
      <c r="H287" s="252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" customHeight="1">
      <c r="A288" s="250"/>
      <c r="B288" s="251"/>
      <c r="C288" s="251"/>
      <c r="D288" s="251"/>
      <c r="E288" s="252"/>
      <c r="F288" s="253"/>
      <c r="G288" s="253"/>
      <c r="H288" s="252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" customHeight="1">
      <c r="A289" s="250"/>
      <c r="B289" s="251"/>
      <c r="C289" s="251"/>
      <c r="D289" s="251"/>
      <c r="E289" s="252"/>
      <c r="F289" s="253"/>
      <c r="G289" s="253"/>
      <c r="H289" s="252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" customHeight="1">
      <c r="A290" s="250"/>
      <c r="B290" s="251"/>
      <c r="C290" s="251"/>
      <c r="D290" s="251"/>
      <c r="E290" s="252"/>
      <c r="F290" s="253"/>
      <c r="G290" s="253"/>
      <c r="H290" s="252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" customHeight="1">
      <c r="A291" s="250"/>
      <c r="B291" s="251"/>
      <c r="C291" s="251"/>
      <c r="D291" s="251"/>
      <c r="E291" s="252"/>
      <c r="F291" s="253"/>
      <c r="G291" s="253"/>
      <c r="H291" s="252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" customHeight="1">
      <c r="A292" s="250"/>
      <c r="B292" s="251"/>
      <c r="C292" s="251"/>
      <c r="D292" s="251"/>
      <c r="E292" s="252"/>
      <c r="F292" s="253"/>
      <c r="G292" s="253"/>
      <c r="H292" s="252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" customHeight="1">
      <c r="A293" s="250"/>
      <c r="B293" s="251"/>
      <c r="C293" s="251"/>
      <c r="D293" s="251"/>
      <c r="E293" s="252"/>
      <c r="F293" s="253"/>
      <c r="G293" s="253"/>
      <c r="H293" s="252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" customHeight="1">
      <c r="A294" s="250"/>
      <c r="B294" s="251"/>
      <c r="C294" s="251"/>
      <c r="D294" s="251"/>
      <c r="E294" s="252"/>
      <c r="F294" s="253"/>
      <c r="G294" s="253"/>
      <c r="H294" s="252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" customHeight="1">
      <c r="A295" s="250"/>
      <c r="B295" s="251"/>
      <c r="C295" s="251"/>
      <c r="D295" s="251"/>
      <c r="E295" s="252"/>
      <c r="F295" s="253"/>
      <c r="G295" s="253"/>
      <c r="H295" s="252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" customHeight="1">
      <c r="A296" s="250"/>
      <c r="B296" s="251"/>
      <c r="C296" s="251"/>
      <c r="D296" s="251"/>
      <c r="E296" s="252"/>
      <c r="F296" s="253"/>
      <c r="G296" s="253"/>
      <c r="H296" s="252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" customHeight="1">
      <c r="A297" s="250"/>
      <c r="B297" s="251"/>
      <c r="C297" s="251"/>
      <c r="D297" s="251"/>
      <c r="E297" s="252"/>
      <c r="F297" s="253"/>
      <c r="G297" s="253"/>
      <c r="H297" s="252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" customHeight="1">
      <c r="A298" s="250"/>
      <c r="B298" s="251"/>
      <c r="C298" s="251"/>
      <c r="D298" s="251"/>
      <c r="E298" s="252"/>
      <c r="F298" s="253"/>
      <c r="G298" s="253"/>
      <c r="H298" s="252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" customHeight="1">
      <c r="A299" s="250"/>
      <c r="B299" s="251"/>
      <c r="C299" s="251"/>
      <c r="D299" s="251"/>
      <c r="E299" s="252"/>
      <c r="F299" s="253"/>
      <c r="G299" s="253"/>
      <c r="H299" s="252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" customHeight="1">
      <c r="A300" s="250"/>
      <c r="B300" s="251"/>
      <c r="C300" s="251"/>
      <c r="D300" s="251"/>
      <c r="E300" s="252"/>
      <c r="F300" s="253"/>
      <c r="G300" s="253"/>
      <c r="H300" s="252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" customHeight="1">
      <c r="A301" s="250"/>
      <c r="B301" s="251"/>
      <c r="C301" s="251"/>
      <c r="D301" s="251"/>
      <c r="E301" s="252"/>
      <c r="F301" s="253"/>
      <c r="G301" s="253"/>
      <c r="H301" s="252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" customHeight="1">
      <c r="A302" s="250"/>
      <c r="B302" s="251"/>
      <c r="C302" s="251"/>
      <c r="D302" s="251"/>
      <c r="E302" s="252"/>
      <c r="F302" s="253"/>
      <c r="G302" s="253"/>
      <c r="H302" s="252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" customHeight="1">
      <c r="A303" s="250"/>
      <c r="B303" s="251"/>
      <c r="C303" s="251"/>
      <c r="D303" s="251"/>
      <c r="E303" s="252"/>
      <c r="F303" s="253"/>
      <c r="G303" s="253"/>
      <c r="H303" s="252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" customHeight="1">
      <c r="A304" s="250"/>
      <c r="B304" s="251"/>
      <c r="C304" s="251"/>
      <c r="D304" s="251"/>
      <c r="E304" s="252"/>
      <c r="F304" s="253"/>
      <c r="G304" s="253"/>
      <c r="H304" s="252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" customHeight="1">
      <c r="A305" s="250"/>
      <c r="B305" s="251"/>
      <c r="C305" s="251"/>
      <c r="D305" s="251"/>
      <c r="E305" s="252"/>
      <c r="F305" s="253"/>
      <c r="G305" s="253"/>
      <c r="H305" s="252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" customHeight="1">
      <c r="A306" s="250"/>
      <c r="B306" s="251"/>
      <c r="C306" s="251"/>
      <c r="D306" s="251"/>
      <c r="E306" s="252"/>
      <c r="F306" s="253"/>
      <c r="G306" s="253"/>
      <c r="H306" s="252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" customHeight="1">
      <c r="A307" s="250"/>
      <c r="B307" s="251"/>
      <c r="C307" s="251"/>
      <c r="D307" s="251"/>
      <c r="E307" s="252"/>
      <c r="F307" s="253"/>
      <c r="G307" s="253"/>
      <c r="H307" s="252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" customHeight="1">
      <c r="A308" s="250"/>
      <c r="B308" s="251"/>
      <c r="C308" s="251"/>
      <c r="D308" s="251"/>
      <c r="E308" s="252"/>
      <c r="F308" s="253"/>
      <c r="G308" s="253"/>
      <c r="H308" s="252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" customHeight="1">
      <c r="A309" s="250"/>
      <c r="B309" s="251"/>
      <c r="C309" s="251"/>
      <c r="D309" s="251"/>
      <c r="E309" s="252"/>
      <c r="F309" s="253"/>
      <c r="G309" s="253"/>
      <c r="H309" s="252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" customHeight="1">
      <c r="A310" s="250"/>
      <c r="B310" s="251"/>
      <c r="C310" s="251"/>
      <c r="D310" s="251"/>
      <c r="E310" s="252"/>
      <c r="F310" s="253"/>
      <c r="G310" s="253"/>
      <c r="H310" s="252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" customHeight="1">
      <c r="A311" s="250"/>
      <c r="B311" s="251"/>
      <c r="C311" s="251"/>
      <c r="D311" s="251"/>
      <c r="E311" s="252"/>
      <c r="F311" s="253"/>
      <c r="G311" s="253"/>
      <c r="H311" s="252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" customHeight="1">
      <c r="A312" s="250"/>
      <c r="B312" s="251"/>
      <c r="C312" s="251"/>
      <c r="D312" s="251"/>
      <c r="E312" s="252"/>
      <c r="F312" s="253"/>
      <c r="G312" s="253"/>
      <c r="H312" s="252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" customHeight="1">
      <c r="A313" s="250"/>
      <c r="B313" s="251"/>
      <c r="C313" s="251"/>
      <c r="D313" s="251"/>
      <c r="E313" s="252"/>
      <c r="F313" s="253"/>
      <c r="G313" s="253"/>
      <c r="H313" s="252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" customHeight="1">
      <c r="A314" s="250"/>
      <c r="B314" s="251"/>
      <c r="C314" s="251"/>
      <c r="D314" s="251"/>
      <c r="E314" s="252"/>
      <c r="F314" s="253"/>
      <c r="G314" s="253"/>
      <c r="H314" s="252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" customHeight="1">
      <c r="A315" s="250"/>
      <c r="B315" s="251"/>
      <c r="C315" s="251"/>
      <c r="D315" s="251"/>
      <c r="E315" s="252"/>
      <c r="F315" s="253"/>
      <c r="G315" s="253"/>
      <c r="H315" s="252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" customHeight="1">
      <c r="A316" s="250"/>
      <c r="B316" s="251"/>
      <c r="C316" s="251"/>
      <c r="D316" s="251"/>
      <c r="E316" s="252"/>
      <c r="F316" s="253"/>
      <c r="G316" s="253"/>
      <c r="H316" s="252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" customHeight="1">
      <c r="A317" s="250"/>
      <c r="B317" s="251"/>
      <c r="C317" s="251"/>
      <c r="D317" s="251"/>
      <c r="E317" s="252"/>
      <c r="F317" s="253"/>
      <c r="G317" s="253"/>
      <c r="H317" s="252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" customHeight="1">
      <c r="A318" s="250"/>
      <c r="B318" s="251"/>
      <c r="C318" s="251"/>
      <c r="D318" s="251"/>
      <c r="E318" s="252"/>
      <c r="F318" s="253"/>
      <c r="G318" s="253"/>
      <c r="H318" s="252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" customHeight="1">
      <c r="A319" s="250"/>
      <c r="B319" s="251"/>
      <c r="C319" s="251"/>
      <c r="D319" s="251"/>
      <c r="E319" s="252"/>
      <c r="F319" s="253"/>
      <c r="G319" s="253"/>
      <c r="H319" s="252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" customHeight="1">
      <c r="A320" s="250"/>
      <c r="B320" s="251"/>
      <c r="C320" s="251"/>
      <c r="D320" s="251"/>
      <c r="E320" s="252"/>
      <c r="F320" s="253"/>
      <c r="G320" s="253"/>
      <c r="H320" s="252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" customHeight="1">
      <c r="A321" s="250"/>
      <c r="B321" s="251"/>
      <c r="C321" s="251"/>
      <c r="D321" s="251"/>
      <c r="E321" s="252"/>
      <c r="F321" s="253"/>
      <c r="G321" s="253"/>
      <c r="H321" s="252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" customHeight="1">
      <c r="A322" s="250"/>
      <c r="B322" s="251"/>
      <c r="C322" s="251"/>
      <c r="D322" s="251"/>
      <c r="E322" s="252"/>
      <c r="F322" s="253"/>
      <c r="G322" s="253"/>
      <c r="H322" s="252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" customHeight="1">
      <c r="A323" s="250"/>
      <c r="B323" s="251"/>
      <c r="C323" s="251"/>
      <c r="D323" s="251"/>
      <c r="E323" s="252"/>
      <c r="F323" s="253"/>
      <c r="G323" s="253"/>
      <c r="H323" s="252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" customHeight="1">
      <c r="A324" s="250"/>
      <c r="B324" s="251"/>
      <c r="C324" s="251"/>
      <c r="D324" s="251"/>
      <c r="E324" s="252"/>
      <c r="F324" s="253"/>
      <c r="G324" s="253"/>
      <c r="H324" s="252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" customHeight="1">
      <c r="A325" s="250"/>
      <c r="B325" s="251"/>
      <c r="C325" s="251"/>
      <c r="D325" s="251"/>
      <c r="E325" s="252"/>
      <c r="F325" s="253"/>
      <c r="G325" s="253"/>
      <c r="H325" s="252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" customHeight="1">
      <c r="A326" s="250"/>
      <c r="B326" s="251"/>
      <c r="C326" s="251"/>
      <c r="D326" s="251"/>
      <c r="E326" s="252"/>
      <c r="F326" s="253"/>
      <c r="G326" s="253"/>
      <c r="H326" s="252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" customHeight="1">
      <c r="A327" s="250"/>
      <c r="B327" s="251"/>
      <c r="C327" s="251"/>
      <c r="D327" s="251"/>
      <c r="E327" s="252"/>
      <c r="F327" s="253"/>
      <c r="G327" s="253"/>
      <c r="H327" s="252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" customHeight="1">
      <c r="A328" s="250"/>
      <c r="B328" s="251"/>
      <c r="C328" s="251"/>
      <c r="D328" s="251"/>
      <c r="E328" s="252"/>
      <c r="F328" s="253"/>
      <c r="G328" s="253"/>
      <c r="H328" s="252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" customHeight="1">
      <c r="A329" s="250"/>
      <c r="B329" s="251"/>
      <c r="C329" s="251"/>
      <c r="D329" s="251"/>
      <c r="E329" s="252"/>
      <c r="F329" s="253"/>
      <c r="G329" s="253"/>
      <c r="H329" s="252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" customHeight="1">
      <c r="A330" s="250"/>
      <c r="B330" s="251"/>
      <c r="C330" s="251"/>
      <c r="D330" s="251"/>
      <c r="E330" s="252"/>
      <c r="F330" s="253"/>
      <c r="G330" s="253"/>
      <c r="H330" s="252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" customHeight="1">
      <c r="A331" s="250"/>
      <c r="B331" s="251"/>
      <c r="C331" s="251"/>
      <c r="D331" s="251"/>
      <c r="E331" s="252"/>
      <c r="F331" s="253"/>
      <c r="G331" s="253"/>
      <c r="H331" s="252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" customHeight="1">
      <c r="A332" s="250"/>
      <c r="B332" s="251"/>
      <c r="C332" s="251"/>
      <c r="D332" s="251"/>
      <c r="E332" s="252"/>
      <c r="F332" s="253"/>
      <c r="G332" s="253"/>
      <c r="H332" s="252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" customHeight="1">
      <c r="A333" s="250"/>
      <c r="B333" s="251"/>
      <c r="C333" s="251"/>
      <c r="D333" s="251"/>
      <c r="E333" s="252"/>
      <c r="F333" s="253"/>
      <c r="G333" s="253"/>
      <c r="H333" s="252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" customHeight="1">
      <c r="A334" s="250"/>
      <c r="B334" s="251"/>
      <c r="C334" s="251"/>
      <c r="D334" s="251"/>
      <c r="E334" s="252"/>
      <c r="F334" s="253"/>
      <c r="G334" s="253"/>
      <c r="H334" s="252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" customHeight="1">
      <c r="A335" s="250"/>
      <c r="B335" s="251"/>
      <c r="C335" s="251"/>
      <c r="D335" s="251"/>
      <c r="E335" s="252"/>
      <c r="F335" s="253"/>
      <c r="G335" s="253"/>
      <c r="H335" s="252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" customHeight="1">
      <c r="A336" s="250"/>
      <c r="B336" s="251"/>
      <c r="C336" s="251"/>
      <c r="D336" s="251"/>
      <c r="E336" s="252"/>
      <c r="F336" s="253"/>
      <c r="G336" s="253"/>
      <c r="H336" s="252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" customHeight="1">
      <c r="A337" s="250"/>
      <c r="B337" s="251"/>
      <c r="C337" s="251"/>
      <c r="D337" s="251"/>
      <c r="E337" s="252"/>
      <c r="F337" s="253"/>
      <c r="G337" s="253"/>
      <c r="H337" s="252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" customHeight="1">
      <c r="A338" s="250"/>
      <c r="B338" s="251"/>
      <c r="C338" s="251"/>
      <c r="D338" s="251"/>
      <c r="E338" s="252"/>
      <c r="F338" s="253"/>
      <c r="G338" s="253"/>
      <c r="H338" s="252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" customHeight="1">
      <c r="A339" s="250"/>
      <c r="B339" s="251"/>
      <c r="C339" s="251"/>
      <c r="D339" s="251"/>
      <c r="E339" s="252"/>
      <c r="F339" s="253"/>
      <c r="G339" s="253"/>
      <c r="H339" s="252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" customHeight="1">
      <c r="A340" s="250"/>
      <c r="B340" s="251"/>
      <c r="C340" s="251"/>
      <c r="D340" s="251"/>
      <c r="E340" s="252"/>
      <c r="F340" s="253"/>
      <c r="G340" s="253"/>
      <c r="H340" s="252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" customHeight="1">
      <c r="A341" s="250"/>
      <c r="B341" s="251"/>
      <c r="C341" s="251"/>
      <c r="D341" s="251"/>
      <c r="E341" s="252"/>
      <c r="F341" s="253"/>
      <c r="G341" s="253"/>
      <c r="H341" s="252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" customHeight="1">
      <c r="A342" s="250"/>
      <c r="B342" s="251"/>
      <c r="C342" s="251"/>
      <c r="D342" s="251"/>
      <c r="E342" s="252"/>
      <c r="F342" s="253"/>
      <c r="G342" s="253"/>
      <c r="H342" s="25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" customHeight="1">
      <c r="A343" s="250"/>
      <c r="B343" s="251"/>
      <c r="C343" s="251"/>
      <c r="D343" s="251"/>
      <c r="E343" s="252"/>
      <c r="F343" s="253"/>
      <c r="G343" s="253"/>
      <c r="H343" s="25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" customHeight="1">
      <c r="A344" s="250"/>
      <c r="B344" s="251"/>
      <c r="C344" s="251"/>
      <c r="D344" s="251"/>
      <c r="E344" s="252"/>
      <c r="F344" s="253"/>
      <c r="G344" s="253"/>
      <c r="H344" s="252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" customHeight="1">
      <c r="A345" s="250"/>
      <c r="B345" s="251"/>
      <c r="C345" s="251"/>
      <c r="D345" s="251"/>
      <c r="E345" s="252"/>
      <c r="F345" s="253"/>
      <c r="G345" s="253"/>
      <c r="H345" s="252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" customHeight="1">
      <c r="A346" s="250"/>
      <c r="B346" s="251"/>
      <c r="C346" s="251"/>
      <c r="D346" s="251"/>
      <c r="E346" s="252"/>
      <c r="F346" s="253"/>
      <c r="G346" s="253"/>
      <c r="H346" s="252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" customHeight="1">
      <c r="A347" s="250"/>
      <c r="B347" s="251"/>
      <c r="C347" s="251"/>
      <c r="D347" s="251"/>
      <c r="E347" s="252"/>
      <c r="F347" s="253"/>
      <c r="G347" s="253"/>
      <c r="H347" s="252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" customHeight="1">
      <c r="A348" s="250"/>
      <c r="B348" s="251"/>
      <c r="C348" s="251"/>
      <c r="D348" s="251"/>
      <c r="E348" s="252"/>
      <c r="F348" s="253"/>
      <c r="G348" s="253"/>
      <c r="H348" s="252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" customHeight="1">
      <c r="A349" s="250"/>
      <c r="B349" s="251"/>
      <c r="C349" s="251"/>
      <c r="D349" s="251"/>
      <c r="E349" s="252"/>
      <c r="F349" s="253"/>
      <c r="G349" s="253"/>
      <c r="H349" s="252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" customHeight="1">
      <c r="A350" s="250"/>
      <c r="B350" s="251"/>
      <c r="C350" s="251"/>
      <c r="D350" s="251"/>
      <c r="E350" s="252"/>
      <c r="F350" s="253"/>
      <c r="G350" s="253"/>
      <c r="H350" s="252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" customHeight="1">
      <c r="A351" s="250"/>
      <c r="B351" s="251"/>
      <c r="C351" s="251"/>
      <c r="D351" s="251"/>
      <c r="E351" s="252"/>
      <c r="F351" s="253"/>
      <c r="G351" s="253"/>
      <c r="H351" s="252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" customHeight="1">
      <c r="A352" s="250"/>
      <c r="B352" s="251"/>
      <c r="C352" s="251"/>
      <c r="D352" s="251"/>
      <c r="E352" s="252"/>
      <c r="F352" s="253"/>
      <c r="G352" s="253"/>
      <c r="H352" s="252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" customHeight="1">
      <c r="A353" s="250"/>
      <c r="B353" s="251"/>
      <c r="C353" s="251"/>
      <c r="D353" s="251"/>
      <c r="E353" s="252"/>
      <c r="F353" s="253"/>
      <c r="G353" s="253"/>
      <c r="H353" s="252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" customHeight="1">
      <c r="A354" s="250"/>
      <c r="B354" s="251"/>
      <c r="C354" s="251"/>
      <c r="D354" s="251"/>
      <c r="E354" s="252"/>
      <c r="F354" s="253"/>
      <c r="G354" s="253"/>
      <c r="H354" s="252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" customHeight="1">
      <c r="A355" s="250"/>
      <c r="B355" s="251"/>
      <c r="C355" s="251"/>
      <c r="D355" s="251"/>
      <c r="E355" s="252"/>
      <c r="F355" s="253"/>
      <c r="G355" s="253"/>
      <c r="H355" s="252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" customHeight="1">
      <c r="A356" s="250"/>
      <c r="B356" s="251"/>
      <c r="C356" s="251"/>
      <c r="D356" s="251"/>
      <c r="E356" s="252"/>
      <c r="F356" s="253"/>
      <c r="G356" s="253"/>
      <c r="H356" s="252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" customHeight="1">
      <c r="A357" s="250"/>
      <c r="B357" s="251"/>
      <c r="C357" s="251"/>
      <c r="D357" s="251"/>
      <c r="E357" s="252"/>
      <c r="F357" s="253"/>
      <c r="G357" s="253"/>
      <c r="H357" s="252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" customHeight="1">
      <c r="A358" s="250"/>
      <c r="B358" s="251"/>
      <c r="C358" s="251"/>
      <c r="D358" s="251"/>
      <c r="E358" s="252"/>
      <c r="F358" s="253"/>
      <c r="G358" s="253"/>
      <c r="H358" s="252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" customHeight="1">
      <c r="A359" s="250"/>
      <c r="B359" s="251"/>
      <c r="C359" s="251"/>
      <c r="D359" s="251"/>
      <c r="E359" s="252"/>
      <c r="F359" s="253"/>
      <c r="G359" s="253"/>
      <c r="H359" s="252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" customHeight="1">
      <c r="A360" s="250"/>
      <c r="B360" s="251"/>
      <c r="C360" s="251"/>
      <c r="D360" s="251"/>
      <c r="E360" s="252"/>
      <c r="F360" s="253"/>
      <c r="G360" s="253"/>
      <c r="H360" s="252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" customHeight="1">
      <c r="A361" s="250"/>
      <c r="B361" s="251"/>
      <c r="C361" s="251"/>
      <c r="D361" s="251"/>
      <c r="E361" s="252"/>
      <c r="F361" s="253"/>
      <c r="G361" s="253"/>
      <c r="H361" s="252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" customHeight="1">
      <c r="A362" s="250"/>
      <c r="B362" s="251"/>
      <c r="C362" s="251"/>
      <c r="D362" s="251"/>
      <c r="E362" s="252"/>
      <c r="F362" s="253"/>
      <c r="G362" s="253"/>
      <c r="H362" s="252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" customHeight="1">
      <c r="A363" s="250"/>
      <c r="B363" s="251"/>
      <c r="C363" s="251"/>
      <c r="D363" s="251"/>
      <c r="E363" s="252"/>
      <c r="F363" s="253"/>
      <c r="G363" s="253"/>
      <c r="H363" s="252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" customHeight="1">
      <c r="A364" s="250"/>
      <c r="B364" s="251"/>
      <c r="C364" s="251"/>
      <c r="D364" s="251"/>
      <c r="E364" s="252"/>
      <c r="F364" s="253"/>
      <c r="G364" s="253"/>
      <c r="H364" s="252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" customHeight="1">
      <c r="A365" s="250"/>
      <c r="B365" s="251"/>
      <c r="C365" s="251"/>
      <c r="D365" s="251"/>
      <c r="E365" s="252"/>
      <c r="F365" s="253"/>
      <c r="G365" s="253"/>
      <c r="H365" s="252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" customHeight="1">
      <c r="A366" s="250"/>
      <c r="B366" s="251"/>
      <c r="C366" s="251"/>
      <c r="D366" s="251"/>
      <c r="E366" s="252"/>
      <c r="F366" s="253"/>
      <c r="G366" s="253"/>
      <c r="H366" s="252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" customHeight="1">
      <c r="A367" s="250"/>
      <c r="B367" s="251"/>
      <c r="C367" s="251"/>
      <c r="D367" s="251"/>
      <c r="E367" s="252"/>
      <c r="F367" s="253"/>
      <c r="G367" s="253"/>
      <c r="H367" s="252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" customHeight="1">
      <c r="A368" s="250"/>
      <c r="B368" s="251"/>
      <c r="C368" s="251"/>
      <c r="D368" s="251"/>
      <c r="E368" s="252"/>
      <c r="F368" s="253"/>
      <c r="G368" s="253"/>
      <c r="H368" s="252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" customHeight="1">
      <c r="A369" s="250"/>
      <c r="B369" s="251"/>
      <c r="C369" s="251"/>
      <c r="D369" s="251"/>
      <c r="E369" s="252"/>
      <c r="F369" s="253"/>
      <c r="G369" s="253"/>
      <c r="H369" s="252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" customHeight="1">
      <c r="A370" s="250"/>
      <c r="B370" s="251"/>
      <c r="C370" s="251"/>
      <c r="D370" s="251"/>
      <c r="E370" s="252"/>
      <c r="F370" s="253"/>
      <c r="G370" s="253"/>
      <c r="H370" s="252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" customHeight="1">
      <c r="A371" s="250"/>
      <c r="B371" s="251"/>
      <c r="C371" s="251"/>
      <c r="D371" s="251"/>
      <c r="E371" s="252"/>
      <c r="F371" s="253"/>
      <c r="G371" s="253"/>
      <c r="H371" s="252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" customHeight="1">
      <c r="A372" s="250"/>
      <c r="B372" s="251"/>
      <c r="C372" s="251"/>
      <c r="D372" s="251"/>
      <c r="E372" s="252"/>
      <c r="F372" s="253"/>
      <c r="G372" s="253"/>
      <c r="H372" s="252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" customHeight="1">
      <c r="A373" s="250"/>
      <c r="B373" s="251"/>
      <c r="C373" s="251"/>
      <c r="D373" s="251"/>
      <c r="E373" s="252"/>
      <c r="F373" s="253"/>
      <c r="G373" s="253"/>
      <c r="H373" s="252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" customHeight="1">
      <c r="A374" s="250"/>
      <c r="B374" s="251"/>
      <c r="C374" s="251"/>
      <c r="D374" s="251"/>
      <c r="E374" s="252"/>
      <c r="F374" s="253"/>
      <c r="G374" s="253"/>
      <c r="H374" s="252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" customHeight="1">
      <c r="A375" s="250"/>
      <c r="B375" s="251"/>
      <c r="C375" s="251"/>
      <c r="D375" s="251"/>
      <c r="E375" s="252"/>
      <c r="F375" s="253"/>
      <c r="G375" s="253"/>
      <c r="H375" s="252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" customHeight="1">
      <c r="A376" s="250"/>
      <c r="B376" s="251"/>
      <c r="C376" s="251"/>
      <c r="D376" s="251"/>
      <c r="E376" s="252"/>
      <c r="F376" s="253"/>
      <c r="G376" s="253"/>
      <c r="H376" s="252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" customHeight="1">
      <c r="A377" s="250"/>
      <c r="B377" s="251"/>
      <c r="C377" s="251"/>
      <c r="D377" s="251"/>
      <c r="E377" s="252"/>
      <c r="F377" s="253"/>
      <c r="G377" s="253"/>
      <c r="H377" s="252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" customHeight="1">
      <c r="A378" s="250"/>
      <c r="B378" s="251"/>
      <c r="C378" s="251"/>
      <c r="D378" s="251"/>
      <c r="E378" s="252"/>
      <c r="F378" s="253"/>
      <c r="G378" s="253"/>
      <c r="H378" s="252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" customHeight="1">
      <c r="A379" s="250"/>
      <c r="B379" s="251"/>
      <c r="C379" s="251"/>
      <c r="D379" s="251"/>
      <c r="E379" s="252"/>
      <c r="F379" s="253"/>
      <c r="G379" s="253"/>
      <c r="H379" s="252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" customHeight="1">
      <c r="A380" s="250"/>
      <c r="B380" s="251"/>
      <c r="C380" s="251"/>
      <c r="D380" s="251"/>
      <c r="E380" s="252"/>
      <c r="F380" s="253"/>
      <c r="G380" s="253"/>
      <c r="H380" s="252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" customHeight="1">
      <c r="A381" s="250"/>
      <c r="B381" s="251"/>
      <c r="C381" s="251"/>
      <c r="D381" s="251"/>
      <c r="E381" s="252"/>
      <c r="F381" s="253"/>
      <c r="G381" s="253"/>
      <c r="H381" s="252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" customHeight="1">
      <c r="A382" s="250"/>
      <c r="B382" s="251"/>
      <c r="C382" s="251"/>
      <c r="D382" s="251"/>
      <c r="E382" s="252"/>
      <c r="F382" s="253"/>
      <c r="G382" s="253"/>
      <c r="H382" s="252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" customHeight="1">
      <c r="A383" s="250"/>
      <c r="B383" s="251"/>
      <c r="C383" s="251"/>
      <c r="D383" s="251"/>
      <c r="E383" s="252"/>
      <c r="F383" s="253"/>
      <c r="G383" s="253"/>
      <c r="H383" s="252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" customHeight="1">
      <c r="A384" s="250"/>
      <c r="B384" s="251"/>
      <c r="C384" s="251"/>
      <c r="D384" s="251"/>
      <c r="E384" s="252"/>
      <c r="F384" s="253"/>
      <c r="G384" s="253"/>
      <c r="H384" s="252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" customHeight="1">
      <c r="A385" s="250"/>
      <c r="B385" s="251"/>
      <c r="C385" s="251"/>
      <c r="D385" s="251"/>
      <c r="E385" s="252"/>
      <c r="F385" s="253"/>
      <c r="G385" s="253"/>
      <c r="H385" s="252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" customHeight="1">
      <c r="A386" s="250"/>
      <c r="B386" s="251"/>
      <c r="C386" s="251"/>
      <c r="D386" s="251"/>
      <c r="E386" s="252"/>
      <c r="F386" s="253"/>
      <c r="G386" s="253"/>
      <c r="H386" s="252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" customHeight="1">
      <c r="A387" s="250"/>
      <c r="B387" s="251"/>
      <c r="C387" s="251"/>
      <c r="D387" s="251"/>
      <c r="E387" s="252"/>
      <c r="F387" s="253"/>
      <c r="G387" s="253"/>
      <c r="H387" s="252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" customHeight="1">
      <c r="A388" s="250"/>
      <c r="B388" s="251"/>
      <c r="C388" s="251"/>
      <c r="D388" s="251"/>
      <c r="E388" s="252"/>
      <c r="F388" s="253"/>
      <c r="G388" s="253"/>
      <c r="H388" s="252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" customHeight="1">
      <c r="A389" s="250"/>
      <c r="B389" s="251"/>
      <c r="C389" s="251"/>
      <c r="D389" s="251"/>
      <c r="E389" s="252"/>
      <c r="F389" s="253"/>
      <c r="G389" s="253"/>
      <c r="H389" s="252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" customHeight="1">
      <c r="A390" s="250"/>
      <c r="B390" s="251"/>
      <c r="C390" s="251"/>
      <c r="D390" s="251"/>
      <c r="E390" s="252"/>
      <c r="F390" s="253"/>
      <c r="G390" s="253"/>
      <c r="H390" s="252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" customHeight="1">
      <c r="A391" s="250"/>
      <c r="B391" s="251"/>
      <c r="C391" s="251"/>
      <c r="D391" s="251"/>
      <c r="E391" s="252"/>
      <c r="F391" s="253"/>
      <c r="G391" s="253"/>
      <c r="H391" s="252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" customHeight="1">
      <c r="A392" s="250"/>
      <c r="B392" s="251"/>
      <c r="C392" s="251"/>
      <c r="D392" s="251"/>
      <c r="E392" s="252"/>
      <c r="F392" s="253"/>
      <c r="G392" s="253"/>
      <c r="H392" s="25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" customHeight="1">
      <c r="A393" s="250"/>
      <c r="B393" s="251"/>
      <c r="C393" s="251"/>
      <c r="D393" s="251"/>
      <c r="E393" s="252"/>
      <c r="F393" s="253"/>
      <c r="G393" s="253"/>
      <c r="H393" s="25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" customHeight="1">
      <c r="A394" s="250"/>
      <c r="B394" s="251"/>
      <c r="C394" s="251"/>
      <c r="D394" s="251"/>
      <c r="E394" s="252"/>
      <c r="F394" s="253"/>
      <c r="G394" s="253"/>
      <c r="H394" s="25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" customHeight="1">
      <c r="A395" s="250"/>
      <c r="B395" s="251"/>
      <c r="C395" s="251"/>
      <c r="D395" s="251"/>
      <c r="E395" s="252"/>
      <c r="F395" s="253"/>
      <c r="G395" s="253"/>
      <c r="H395" s="25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" customHeight="1">
      <c r="A396" s="250"/>
      <c r="B396" s="251"/>
      <c r="C396" s="251"/>
      <c r="D396" s="251"/>
      <c r="E396" s="252"/>
      <c r="F396" s="253"/>
      <c r="G396" s="253"/>
      <c r="H396" s="25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" customHeight="1">
      <c r="A397" s="250"/>
      <c r="B397" s="251"/>
      <c r="C397" s="251"/>
      <c r="D397" s="251"/>
      <c r="E397" s="252"/>
      <c r="F397" s="253"/>
      <c r="G397" s="253"/>
      <c r="H397" s="25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" customHeight="1">
      <c r="A398" s="250"/>
      <c r="B398" s="251"/>
      <c r="C398" s="251"/>
      <c r="D398" s="251"/>
      <c r="E398" s="252"/>
      <c r="F398" s="253"/>
      <c r="G398" s="253"/>
      <c r="H398" s="25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" customHeight="1">
      <c r="A399" s="250"/>
      <c r="B399" s="251"/>
      <c r="C399" s="251"/>
      <c r="D399" s="251"/>
      <c r="E399" s="252"/>
      <c r="F399" s="253"/>
      <c r="G399" s="253"/>
      <c r="H399" s="25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" customHeight="1">
      <c r="A400" s="250"/>
      <c r="B400" s="251"/>
      <c r="C400" s="251"/>
      <c r="D400" s="251"/>
      <c r="E400" s="252"/>
      <c r="F400" s="253"/>
      <c r="G400" s="253"/>
      <c r="H400" s="25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" customHeight="1">
      <c r="A401" s="250"/>
      <c r="B401" s="251"/>
      <c r="C401" s="251"/>
      <c r="D401" s="251"/>
      <c r="E401" s="252"/>
      <c r="F401" s="253"/>
      <c r="G401" s="253"/>
      <c r="H401" s="25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" customHeight="1">
      <c r="A402" s="250"/>
      <c r="B402" s="251"/>
      <c r="C402" s="251"/>
      <c r="D402" s="251"/>
      <c r="E402" s="252"/>
      <c r="F402" s="253"/>
      <c r="G402" s="253"/>
      <c r="H402" s="25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" customHeight="1">
      <c r="A403" s="250"/>
      <c r="B403" s="251"/>
      <c r="C403" s="251"/>
      <c r="D403" s="251"/>
      <c r="E403" s="252"/>
      <c r="F403" s="253"/>
      <c r="G403" s="253"/>
      <c r="H403" s="25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" customHeight="1">
      <c r="A404" s="250"/>
      <c r="B404" s="251"/>
      <c r="C404" s="251"/>
      <c r="D404" s="251"/>
      <c r="E404" s="252"/>
      <c r="F404" s="253"/>
      <c r="G404" s="253"/>
      <c r="H404" s="25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" customHeight="1">
      <c r="A405" s="250"/>
      <c r="B405" s="251"/>
      <c r="C405" s="251"/>
      <c r="D405" s="251"/>
      <c r="E405" s="252"/>
      <c r="F405" s="253"/>
      <c r="G405" s="253"/>
      <c r="H405" s="25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" customHeight="1">
      <c r="A406" s="250"/>
      <c r="B406" s="251"/>
      <c r="C406" s="251"/>
      <c r="D406" s="251"/>
      <c r="E406" s="252"/>
      <c r="F406" s="253"/>
      <c r="G406" s="253"/>
      <c r="H406" s="25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" customHeight="1">
      <c r="A407" s="250"/>
      <c r="B407" s="251"/>
      <c r="C407" s="251"/>
      <c r="D407" s="251"/>
      <c r="E407" s="252"/>
      <c r="F407" s="253"/>
      <c r="G407" s="253"/>
      <c r="H407" s="25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" customHeight="1">
      <c r="A408" s="250"/>
      <c r="B408" s="251"/>
      <c r="C408" s="251"/>
      <c r="D408" s="251"/>
      <c r="E408" s="252"/>
      <c r="F408" s="253"/>
      <c r="G408" s="253"/>
      <c r="H408" s="25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" customHeight="1">
      <c r="A409" s="250"/>
      <c r="B409" s="251"/>
      <c r="C409" s="251"/>
      <c r="D409" s="251"/>
      <c r="E409" s="252"/>
      <c r="F409" s="253"/>
      <c r="G409" s="253"/>
      <c r="H409" s="25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" customHeight="1">
      <c r="A410" s="250"/>
      <c r="B410" s="251"/>
      <c r="C410" s="251"/>
      <c r="D410" s="251"/>
      <c r="E410" s="252"/>
      <c r="F410" s="253"/>
      <c r="G410" s="253"/>
      <c r="H410" s="25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" customHeight="1">
      <c r="A411" s="250"/>
      <c r="B411" s="251"/>
      <c r="C411" s="251"/>
      <c r="D411" s="251"/>
      <c r="E411" s="252"/>
      <c r="F411" s="253"/>
      <c r="G411" s="253"/>
      <c r="H411" s="25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" customHeight="1">
      <c r="A412" s="250"/>
      <c r="B412" s="251"/>
      <c r="C412" s="251"/>
      <c r="D412" s="251"/>
      <c r="E412" s="252"/>
      <c r="F412" s="253"/>
      <c r="G412" s="253"/>
      <c r="H412" s="25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" customHeight="1">
      <c r="A413" s="250"/>
      <c r="B413" s="251"/>
      <c r="C413" s="251"/>
      <c r="D413" s="251"/>
      <c r="E413" s="252"/>
      <c r="F413" s="253"/>
      <c r="G413" s="253"/>
      <c r="H413" s="25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" customHeight="1">
      <c r="A414" s="250"/>
      <c r="B414" s="251"/>
      <c r="C414" s="251"/>
      <c r="D414" s="251"/>
      <c r="E414" s="252"/>
      <c r="F414" s="253"/>
      <c r="G414" s="253"/>
      <c r="H414" s="25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" customHeight="1">
      <c r="A415" s="250"/>
      <c r="B415" s="251"/>
      <c r="C415" s="251"/>
      <c r="D415" s="251"/>
      <c r="E415" s="252"/>
      <c r="F415" s="253"/>
      <c r="G415" s="253"/>
      <c r="H415" s="25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" customHeight="1">
      <c r="A416" s="250"/>
      <c r="B416" s="251"/>
      <c r="C416" s="251"/>
      <c r="D416" s="251"/>
      <c r="E416" s="252"/>
      <c r="F416" s="253"/>
      <c r="G416" s="253"/>
      <c r="H416" s="25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" customHeight="1">
      <c r="A417" s="250"/>
      <c r="B417" s="251"/>
      <c r="C417" s="251"/>
      <c r="D417" s="251"/>
      <c r="E417" s="252"/>
      <c r="F417" s="253"/>
      <c r="G417" s="253"/>
      <c r="H417" s="25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" customHeight="1">
      <c r="A418" s="250"/>
      <c r="B418" s="251"/>
      <c r="C418" s="251"/>
      <c r="D418" s="251"/>
      <c r="E418" s="252"/>
      <c r="F418" s="253"/>
      <c r="G418" s="253"/>
      <c r="H418" s="25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" customHeight="1">
      <c r="A419" s="250"/>
      <c r="B419" s="251"/>
      <c r="C419" s="251"/>
      <c r="D419" s="251"/>
      <c r="E419" s="252"/>
      <c r="F419" s="253"/>
      <c r="G419" s="253"/>
      <c r="H419" s="25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" customHeight="1">
      <c r="A420" s="250"/>
      <c r="B420" s="251"/>
      <c r="C420" s="251"/>
      <c r="D420" s="251"/>
      <c r="E420" s="252"/>
      <c r="F420" s="253"/>
      <c r="G420" s="253"/>
      <c r="H420" s="25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" customHeight="1">
      <c r="A421" s="250"/>
      <c r="B421" s="251"/>
      <c r="C421" s="251"/>
      <c r="D421" s="251"/>
      <c r="E421" s="252"/>
      <c r="F421" s="253"/>
      <c r="G421" s="253"/>
      <c r="H421" s="25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" customHeight="1">
      <c r="A422" s="250"/>
      <c r="B422" s="251"/>
      <c r="C422" s="251"/>
      <c r="D422" s="251"/>
      <c r="E422" s="252"/>
      <c r="F422" s="253"/>
      <c r="G422" s="253"/>
      <c r="H422" s="25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" customHeight="1">
      <c r="A423" s="250"/>
      <c r="B423" s="251"/>
      <c r="C423" s="251"/>
      <c r="D423" s="251"/>
      <c r="E423" s="252"/>
      <c r="F423" s="253"/>
      <c r="G423" s="253"/>
      <c r="H423" s="25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" customHeight="1">
      <c r="A424" s="250"/>
      <c r="B424" s="251"/>
      <c r="C424" s="251"/>
      <c r="D424" s="251"/>
      <c r="E424" s="252"/>
      <c r="F424" s="253"/>
      <c r="G424" s="253"/>
      <c r="H424" s="25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" customHeight="1">
      <c r="A425" s="250"/>
      <c r="B425" s="251"/>
      <c r="C425" s="251"/>
      <c r="D425" s="251"/>
      <c r="E425" s="252"/>
      <c r="F425" s="253"/>
      <c r="G425" s="253"/>
      <c r="H425" s="25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" customHeight="1">
      <c r="A426" s="250"/>
      <c r="B426" s="251"/>
      <c r="C426" s="251"/>
      <c r="D426" s="251"/>
      <c r="E426" s="252"/>
      <c r="F426" s="253"/>
      <c r="G426" s="253"/>
      <c r="H426" s="25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" customHeight="1">
      <c r="A427" s="250"/>
      <c r="B427" s="251"/>
      <c r="C427" s="251"/>
      <c r="D427" s="251"/>
      <c r="E427" s="252"/>
      <c r="F427" s="253"/>
      <c r="G427" s="253"/>
      <c r="H427" s="25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" customHeight="1">
      <c r="A428" s="250"/>
      <c r="B428" s="251"/>
      <c r="C428" s="251"/>
      <c r="D428" s="251"/>
      <c r="E428" s="252"/>
      <c r="F428" s="253"/>
      <c r="G428" s="253"/>
      <c r="H428" s="25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" customHeight="1">
      <c r="A429" s="250"/>
      <c r="B429" s="251"/>
      <c r="C429" s="251"/>
      <c r="D429" s="251"/>
      <c r="E429" s="252"/>
      <c r="F429" s="253"/>
      <c r="G429" s="253"/>
      <c r="H429" s="25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" customHeight="1">
      <c r="A430" s="250"/>
      <c r="B430" s="251"/>
      <c r="C430" s="251"/>
      <c r="D430" s="251"/>
      <c r="E430" s="252"/>
      <c r="F430" s="253"/>
      <c r="G430" s="253"/>
      <c r="H430" s="252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" customHeight="1">
      <c r="A431" s="250"/>
      <c r="B431" s="251"/>
      <c r="C431" s="251"/>
      <c r="D431" s="251"/>
      <c r="E431" s="252"/>
      <c r="F431" s="253"/>
      <c r="G431" s="253"/>
      <c r="H431" s="252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" customHeight="1">
      <c r="A432" s="250"/>
      <c r="B432" s="251"/>
      <c r="C432" s="251"/>
      <c r="D432" s="251"/>
      <c r="E432" s="252"/>
      <c r="F432" s="253"/>
      <c r="G432" s="253"/>
      <c r="H432" s="25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" customHeight="1">
      <c r="A433" s="250"/>
      <c r="B433" s="251"/>
      <c r="C433" s="251"/>
      <c r="D433" s="251"/>
      <c r="E433" s="252"/>
      <c r="F433" s="253"/>
      <c r="G433" s="253"/>
      <c r="H433" s="25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" customHeight="1">
      <c r="A434" s="250"/>
      <c r="B434" s="251"/>
      <c r="C434" s="251"/>
      <c r="D434" s="251"/>
      <c r="E434" s="252"/>
      <c r="F434" s="253"/>
      <c r="G434" s="253"/>
      <c r="H434" s="252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" customHeight="1">
      <c r="A435" s="250"/>
      <c r="B435" s="251"/>
      <c r="C435" s="251"/>
      <c r="D435" s="251"/>
      <c r="E435" s="252"/>
      <c r="F435" s="253"/>
      <c r="G435" s="253"/>
      <c r="H435" s="252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" customHeight="1">
      <c r="A436" s="250"/>
      <c r="B436" s="251"/>
      <c r="C436" s="251"/>
      <c r="D436" s="251"/>
      <c r="E436" s="252"/>
      <c r="F436" s="253"/>
      <c r="G436" s="253"/>
      <c r="H436" s="252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" customHeight="1">
      <c r="A437" s="250"/>
      <c r="B437" s="251"/>
      <c r="C437" s="251"/>
      <c r="D437" s="251"/>
      <c r="E437" s="252"/>
      <c r="F437" s="253"/>
      <c r="G437" s="253"/>
      <c r="H437" s="252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" customHeight="1">
      <c r="A438" s="250"/>
      <c r="B438" s="251"/>
      <c r="C438" s="251"/>
      <c r="D438" s="251"/>
      <c r="E438" s="252"/>
      <c r="F438" s="253"/>
      <c r="G438" s="253"/>
      <c r="H438" s="252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" customHeight="1">
      <c r="A439" s="250"/>
      <c r="B439" s="251"/>
      <c r="C439" s="251"/>
      <c r="D439" s="251"/>
      <c r="E439" s="252"/>
      <c r="F439" s="253"/>
      <c r="G439" s="253"/>
      <c r="H439" s="252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" customHeight="1">
      <c r="A440" s="250"/>
      <c r="B440" s="251"/>
      <c r="C440" s="251"/>
      <c r="D440" s="251"/>
      <c r="E440" s="252"/>
      <c r="F440" s="253"/>
      <c r="G440" s="253"/>
      <c r="H440" s="25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" customHeight="1">
      <c r="A441" s="250"/>
      <c r="B441" s="251"/>
      <c r="C441" s="251"/>
      <c r="D441" s="251"/>
      <c r="E441" s="252"/>
      <c r="F441" s="253"/>
      <c r="G441" s="253"/>
      <c r="H441" s="25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" customHeight="1">
      <c r="A442" s="250"/>
      <c r="B442" s="251"/>
      <c r="C442" s="251"/>
      <c r="D442" s="251"/>
      <c r="E442" s="252"/>
      <c r="F442" s="253"/>
      <c r="G442" s="253"/>
      <c r="H442" s="25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" customHeight="1">
      <c r="A443" s="250"/>
      <c r="B443" s="251"/>
      <c r="C443" s="251"/>
      <c r="D443" s="251"/>
      <c r="E443" s="252"/>
      <c r="F443" s="253"/>
      <c r="G443" s="253"/>
      <c r="H443" s="252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" customHeight="1">
      <c r="A444" s="250"/>
      <c r="B444" s="251"/>
      <c r="C444" s="251"/>
      <c r="D444" s="251"/>
      <c r="E444" s="252"/>
      <c r="F444" s="253"/>
      <c r="G444" s="253"/>
      <c r="H444" s="25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" customHeight="1">
      <c r="A445" s="250"/>
      <c r="B445" s="251"/>
      <c r="C445" s="251"/>
      <c r="D445" s="251"/>
      <c r="E445" s="252"/>
      <c r="F445" s="253"/>
      <c r="G445" s="253"/>
      <c r="H445" s="25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" customHeight="1">
      <c r="A446" s="250"/>
      <c r="B446" s="251"/>
      <c r="C446" s="251"/>
      <c r="D446" s="251"/>
      <c r="E446" s="252"/>
      <c r="F446" s="253"/>
      <c r="G446" s="253"/>
      <c r="H446" s="25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" customHeight="1">
      <c r="A447" s="250"/>
      <c r="B447" s="251"/>
      <c r="C447" s="251"/>
      <c r="D447" s="251"/>
      <c r="E447" s="252"/>
      <c r="F447" s="253"/>
      <c r="G447" s="253"/>
      <c r="H447" s="252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" customHeight="1">
      <c r="A448" s="250"/>
      <c r="B448" s="251"/>
      <c r="C448" s="251"/>
      <c r="D448" s="251"/>
      <c r="E448" s="252"/>
      <c r="F448" s="253"/>
      <c r="G448" s="253"/>
      <c r="H448" s="252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" customHeight="1">
      <c r="A449" s="250"/>
      <c r="B449" s="251"/>
      <c r="C449" s="251"/>
      <c r="D449" s="251"/>
      <c r="E449" s="252"/>
      <c r="F449" s="253"/>
      <c r="G449" s="253"/>
      <c r="H449" s="252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" customHeight="1">
      <c r="A450" s="250"/>
      <c r="B450" s="251"/>
      <c r="C450" s="251"/>
      <c r="D450" s="251"/>
      <c r="E450" s="252"/>
      <c r="F450" s="253"/>
      <c r="G450" s="253"/>
      <c r="H450" s="252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" customHeight="1">
      <c r="A451" s="250"/>
      <c r="B451" s="251"/>
      <c r="C451" s="251"/>
      <c r="D451" s="251"/>
      <c r="E451" s="252"/>
      <c r="F451" s="253"/>
      <c r="G451" s="253"/>
      <c r="H451" s="252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" customHeight="1">
      <c r="A452" s="250"/>
      <c r="B452" s="251"/>
      <c r="C452" s="251"/>
      <c r="D452" s="251"/>
      <c r="E452" s="252"/>
      <c r="F452" s="253"/>
      <c r="G452" s="253"/>
      <c r="H452" s="252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" customHeight="1">
      <c r="A453" s="250"/>
      <c r="B453" s="251"/>
      <c r="C453" s="251"/>
      <c r="D453" s="251"/>
      <c r="E453" s="252"/>
      <c r="F453" s="253"/>
      <c r="G453" s="253"/>
      <c r="H453" s="252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" customHeight="1">
      <c r="A454" s="250"/>
      <c r="B454" s="251"/>
      <c r="C454" s="251"/>
      <c r="D454" s="251"/>
      <c r="E454" s="252"/>
      <c r="F454" s="253"/>
      <c r="G454" s="253"/>
      <c r="H454" s="252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" customHeight="1">
      <c r="A455" s="250"/>
      <c r="B455" s="251"/>
      <c r="C455" s="251"/>
      <c r="D455" s="251"/>
      <c r="E455" s="252"/>
      <c r="F455" s="253"/>
      <c r="G455" s="253"/>
      <c r="H455" s="252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" customHeight="1">
      <c r="A456" s="250"/>
      <c r="B456" s="251"/>
      <c r="C456" s="251"/>
      <c r="D456" s="251"/>
      <c r="E456" s="252"/>
      <c r="F456" s="253"/>
      <c r="G456" s="253"/>
      <c r="H456" s="252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" customHeight="1">
      <c r="A457" s="250"/>
      <c r="B457" s="251"/>
      <c r="C457" s="251"/>
      <c r="D457" s="251"/>
      <c r="E457" s="252"/>
      <c r="F457" s="253"/>
      <c r="G457" s="253"/>
      <c r="H457" s="252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" customHeight="1">
      <c r="A458" s="250"/>
      <c r="B458" s="251"/>
      <c r="C458" s="251"/>
      <c r="D458" s="251"/>
      <c r="E458" s="252"/>
      <c r="F458" s="253"/>
      <c r="G458" s="253"/>
      <c r="H458" s="252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" customHeight="1">
      <c r="A459" s="250"/>
      <c r="B459" s="251"/>
      <c r="C459" s="251"/>
      <c r="D459" s="251"/>
      <c r="E459" s="252"/>
      <c r="F459" s="253"/>
      <c r="G459" s="253"/>
      <c r="H459" s="252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" customHeight="1">
      <c r="A460" s="250"/>
      <c r="B460" s="251"/>
      <c r="C460" s="251"/>
      <c r="D460" s="251"/>
      <c r="E460" s="252"/>
      <c r="F460" s="253"/>
      <c r="G460" s="253"/>
      <c r="H460" s="252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" customHeight="1">
      <c r="A461" s="250"/>
      <c r="B461" s="251"/>
      <c r="C461" s="251"/>
      <c r="D461" s="251"/>
      <c r="E461" s="252"/>
      <c r="F461" s="253"/>
      <c r="G461" s="253"/>
      <c r="H461" s="252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" customHeight="1">
      <c r="A462" s="250"/>
      <c r="B462" s="251"/>
      <c r="C462" s="251"/>
      <c r="D462" s="251"/>
      <c r="E462" s="252"/>
      <c r="F462" s="253"/>
      <c r="G462" s="253"/>
      <c r="H462" s="252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" customHeight="1">
      <c r="A463" s="250"/>
      <c r="B463" s="251"/>
      <c r="C463" s="251"/>
      <c r="D463" s="251"/>
      <c r="E463" s="252"/>
      <c r="F463" s="253"/>
      <c r="G463" s="253"/>
      <c r="H463" s="252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" customHeight="1">
      <c r="A464" s="250"/>
      <c r="B464" s="251"/>
      <c r="C464" s="251"/>
      <c r="D464" s="251"/>
      <c r="E464" s="252"/>
      <c r="F464" s="253"/>
      <c r="G464" s="253"/>
      <c r="H464" s="252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" customHeight="1">
      <c r="A465" s="250"/>
      <c r="B465" s="251"/>
      <c r="C465" s="251"/>
      <c r="D465" s="251"/>
      <c r="E465" s="252"/>
      <c r="F465" s="253"/>
      <c r="G465" s="253"/>
      <c r="H465" s="252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" customHeight="1">
      <c r="A466" s="250"/>
      <c r="B466" s="251"/>
      <c r="C466" s="251"/>
      <c r="D466" s="251"/>
      <c r="E466" s="252"/>
      <c r="F466" s="253"/>
      <c r="G466" s="253"/>
      <c r="H466" s="252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" customHeight="1">
      <c r="A467" s="250"/>
      <c r="B467" s="251"/>
      <c r="C467" s="251"/>
      <c r="D467" s="251"/>
      <c r="E467" s="252"/>
      <c r="F467" s="253"/>
      <c r="G467" s="253"/>
      <c r="H467" s="252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" customHeight="1">
      <c r="A468" s="250"/>
      <c r="B468" s="251"/>
      <c r="C468" s="251"/>
      <c r="D468" s="251"/>
      <c r="E468" s="252"/>
      <c r="F468" s="253"/>
      <c r="G468" s="253"/>
      <c r="H468" s="252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" customHeight="1">
      <c r="A469" s="250"/>
      <c r="B469" s="251"/>
      <c r="C469" s="251"/>
      <c r="D469" s="251"/>
      <c r="E469" s="252"/>
      <c r="F469" s="253"/>
      <c r="G469" s="253"/>
      <c r="H469" s="252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" customHeight="1">
      <c r="A470" s="250"/>
      <c r="B470" s="251"/>
      <c r="C470" s="251"/>
      <c r="D470" s="251"/>
      <c r="E470" s="252"/>
      <c r="F470" s="253"/>
      <c r="G470" s="253"/>
      <c r="H470" s="252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" customHeight="1">
      <c r="A471" s="250"/>
      <c r="B471" s="251"/>
      <c r="C471" s="251"/>
      <c r="D471" s="251"/>
      <c r="E471" s="252"/>
      <c r="F471" s="253"/>
      <c r="G471" s="253"/>
      <c r="H471" s="252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" customHeight="1">
      <c r="A472" s="250"/>
      <c r="B472" s="251"/>
      <c r="C472" s="251"/>
      <c r="D472" s="251"/>
      <c r="E472" s="252"/>
      <c r="F472" s="253"/>
      <c r="G472" s="253"/>
      <c r="H472" s="252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" customHeight="1">
      <c r="A473" s="250"/>
      <c r="B473" s="251"/>
      <c r="C473" s="251"/>
      <c r="D473" s="251"/>
      <c r="E473" s="252"/>
      <c r="F473" s="253"/>
      <c r="G473" s="253"/>
      <c r="H473" s="252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" customHeight="1">
      <c r="A474" s="250"/>
      <c r="B474" s="251"/>
      <c r="C474" s="251"/>
      <c r="D474" s="251"/>
      <c r="E474" s="252"/>
      <c r="F474" s="253"/>
      <c r="G474" s="253"/>
      <c r="H474" s="252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" customHeight="1">
      <c r="A475" s="250"/>
      <c r="B475" s="251"/>
      <c r="C475" s="251"/>
      <c r="D475" s="251"/>
      <c r="E475" s="252"/>
      <c r="F475" s="253"/>
      <c r="G475" s="253"/>
      <c r="H475" s="252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" customHeight="1">
      <c r="A476" s="250"/>
      <c r="B476" s="251"/>
      <c r="C476" s="251"/>
      <c r="D476" s="251"/>
      <c r="E476" s="252"/>
      <c r="F476" s="253"/>
      <c r="G476" s="253"/>
      <c r="H476" s="252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" customHeight="1">
      <c r="A477" s="250"/>
      <c r="B477" s="251"/>
      <c r="C477" s="251"/>
      <c r="D477" s="251"/>
      <c r="E477" s="252"/>
      <c r="F477" s="253"/>
      <c r="G477" s="253"/>
      <c r="H477" s="252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" customHeight="1">
      <c r="A478" s="250"/>
      <c r="B478" s="251"/>
      <c r="C478" s="251"/>
      <c r="D478" s="251"/>
      <c r="E478" s="252"/>
      <c r="F478" s="253"/>
      <c r="G478" s="253"/>
      <c r="H478" s="252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" customHeight="1">
      <c r="A479" s="250"/>
      <c r="B479" s="251"/>
      <c r="C479" s="251"/>
      <c r="D479" s="251"/>
      <c r="E479" s="252"/>
      <c r="F479" s="253"/>
      <c r="G479" s="253"/>
      <c r="H479" s="252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" customHeight="1">
      <c r="A480" s="250"/>
      <c r="B480" s="251"/>
      <c r="C480" s="251"/>
      <c r="D480" s="251"/>
      <c r="E480" s="252"/>
      <c r="F480" s="253"/>
      <c r="G480" s="253"/>
      <c r="H480" s="252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" customHeight="1">
      <c r="A481" s="250"/>
      <c r="B481" s="251"/>
      <c r="C481" s="251"/>
      <c r="D481" s="251"/>
      <c r="E481" s="252"/>
      <c r="F481" s="253"/>
      <c r="G481" s="253"/>
      <c r="H481" s="252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" customHeight="1">
      <c r="A482" s="250"/>
      <c r="B482" s="251"/>
      <c r="C482" s="251"/>
      <c r="D482" s="251"/>
      <c r="E482" s="252"/>
      <c r="F482" s="253"/>
      <c r="G482" s="253"/>
      <c r="H482" s="252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" customHeight="1">
      <c r="A483" s="250"/>
      <c r="B483" s="251"/>
      <c r="C483" s="251"/>
      <c r="D483" s="251"/>
      <c r="E483" s="252"/>
      <c r="F483" s="253"/>
      <c r="G483" s="253"/>
      <c r="H483" s="252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" customHeight="1">
      <c r="A484" s="250"/>
      <c r="B484" s="251"/>
      <c r="C484" s="251"/>
      <c r="D484" s="251"/>
      <c r="E484" s="252"/>
      <c r="F484" s="253"/>
      <c r="G484" s="253"/>
      <c r="H484" s="252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" customHeight="1">
      <c r="A485" s="250"/>
      <c r="B485" s="251"/>
      <c r="C485" s="251"/>
      <c r="D485" s="251"/>
      <c r="E485" s="252"/>
      <c r="F485" s="253"/>
      <c r="G485" s="253"/>
      <c r="H485" s="252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" customHeight="1">
      <c r="A486" s="250"/>
      <c r="B486" s="251"/>
      <c r="C486" s="251"/>
      <c r="D486" s="251"/>
      <c r="E486" s="252"/>
      <c r="F486" s="253"/>
      <c r="G486" s="253"/>
      <c r="H486" s="252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" customHeight="1">
      <c r="A487" s="250"/>
      <c r="B487" s="251"/>
      <c r="C487" s="251"/>
      <c r="D487" s="251"/>
      <c r="E487" s="252"/>
      <c r="F487" s="253"/>
      <c r="G487" s="253"/>
      <c r="H487" s="252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" customHeight="1">
      <c r="A488" s="250"/>
      <c r="B488" s="251"/>
      <c r="C488" s="251"/>
      <c r="D488" s="251"/>
      <c r="E488" s="252"/>
      <c r="F488" s="253"/>
      <c r="G488" s="253"/>
      <c r="H488" s="252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" customHeight="1">
      <c r="A489" s="250"/>
      <c r="B489" s="251"/>
      <c r="C489" s="251"/>
      <c r="D489" s="251"/>
      <c r="E489" s="252"/>
      <c r="F489" s="253"/>
      <c r="G489" s="253"/>
      <c r="H489" s="252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" customHeight="1">
      <c r="A490" s="250"/>
      <c r="B490" s="251"/>
      <c r="C490" s="251"/>
      <c r="D490" s="251"/>
      <c r="E490" s="252"/>
      <c r="F490" s="253"/>
      <c r="G490" s="253"/>
      <c r="H490" s="252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" customHeight="1">
      <c r="A491" s="250"/>
      <c r="B491" s="251"/>
      <c r="C491" s="251"/>
      <c r="D491" s="251"/>
      <c r="E491" s="252"/>
      <c r="F491" s="253"/>
      <c r="G491" s="253"/>
      <c r="H491" s="252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" customHeight="1">
      <c r="A492" s="250"/>
      <c r="B492" s="251"/>
      <c r="C492" s="251"/>
      <c r="D492" s="251"/>
      <c r="E492" s="252"/>
      <c r="F492" s="253"/>
      <c r="G492" s="253"/>
      <c r="H492" s="252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" customHeight="1">
      <c r="A493" s="250"/>
      <c r="B493" s="251"/>
      <c r="C493" s="251"/>
      <c r="D493" s="251"/>
      <c r="E493" s="252"/>
      <c r="F493" s="253"/>
      <c r="G493" s="253"/>
      <c r="H493" s="252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" customHeight="1">
      <c r="A494" s="250"/>
      <c r="B494" s="251"/>
      <c r="C494" s="251"/>
      <c r="D494" s="251"/>
      <c r="E494" s="252"/>
      <c r="F494" s="253"/>
      <c r="G494" s="253"/>
      <c r="H494" s="252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" customHeight="1">
      <c r="A495" s="250"/>
      <c r="B495" s="251"/>
      <c r="C495" s="251"/>
      <c r="D495" s="251"/>
      <c r="E495" s="252"/>
      <c r="F495" s="253"/>
      <c r="G495" s="253"/>
      <c r="H495" s="252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" customHeight="1">
      <c r="A496" s="250"/>
      <c r="B496" s="251"/>
      <c r="C496" s="251"/>
      <c r="D496" s="251"/>
      <c r="E496" s="252"/>
      <c r="F496" s="253"/>
      <c r="G496" s="253"/>
      <c r="H496" s="252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" customHeight="1">
      <c r="A497" s="250"/>
      <c r="B497" s="251"/>
      <c r="C497" s="251"/>
      <c r="D497" s="251"/>
      <c r="E497" s="252"/>
      <c r="F497" s="253"/>
      <c r="G497" s="253"/>
      <c r="H497" s="252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" customHeight="1">
      <c r="A498" s="250"/>
      <c r="B498" s="251"/>
      <c r="C498" s="251"/>
      <c r="D498" s="251"/>
      <c r="E498" s="252"/>
      <c r="F498" s="253"/>
      <c r="G498" s="253"/>
      <c r="H498" s="252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" customHeight="1">
      <c r="A499" s="250"/>
      <c r="B499" s="251"/>
      <c r="C499" s="251"/>
      <c r="D499" s="251"/>
      <c r="E499" s="252"/>
      <c r="F499" s="253"/>
      <c r="G499" s="253"/>
      <c r="H499" s="252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" customHeight="1">
      <c r="A500" s="250"/>
      <c r="B500" s="251"/>
      <c r="C500" s="251"/>
      <c r="D500" s="251"/>
      <c r="E500" s="252"/>
      <c r="F500" s="253"/>
      <c r="G500" s="253"/>
      <c r="H500" s="252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" customHeight="1">
      <c r="A501" s="250"/>
      <c r="B501" s="251"/>
      <c r="C501" s="251"/>
      <c r="D501" s="251"/>
      <c r="E501" s="252"/>
      <c r="F501" s="253"/>
      <c r="G501" s="253"/>
      <c r="H501" s="252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" customHeight="1">
      <c r="A502" s="250"/>
      <c r="B502" s="251"/>
      <c r="C502" s="251"/>
      <c r="D502" s="251"/>
      <c r="E502" s="252"/>
      <c r="F502" s="253"/>
      <c r="G502" s="253"/>
      <c r="H502" s="252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" customHeight="1">
      <c r="A503" s="250"/>
      <c r="B503" s="251"/>
      <c r="C503" s="251"/>
      <c r="D503" s="251"/>
      <c r="E503" s="252"/>
      <c r="F503" s="253"/>
      <c r="G503" s="253"/>
      <c r="H503" s="252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" customHeight="1">
      <c r="A504" s="250"/>
      <c r="B504" s="251"/>
      <c r="C504" s="251"/>
      <c r="D504" s="251"/>
      <c r="E504" s="252"/>
      <c r="F504" s="253"/>
      <c r="G504" s="253"/>
      <c r="H504" s="252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" customHeight="1">
      <c r="A505" s="250"/>
      <c r="B505" s="251"/>
      <c r="C505" s="251"/>
      <c r="D505" s="251"/>
      <c r="E505" s="252"/>
      <c r="F505" s="253"/>
      <c r="G505" s="253"/>
      <c r="H505" s="252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" customHeight="1">
      <c r="A506" s="250"/>
      <c r="B506" s="251"/>
      <c r="C506" s="251"/>
      <c r="D506" s="251"/>
      <c r="E506" s="252"/>
      <c r="F506" s="253"/>
      <c r="G506" s="253"/>
      <c r="H506" s="252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" customHeight="1">
      <c r="A507" s="250"/>
      <c r="B507" s="251"/>
      <c r="C507" s="251"/>
      <c r="D507" s="251"/>
      <c r="E507" s="252"/>
      <c r="F507" s="253"/>
      <c r="G507" s="253"/>
      <c r="H507" s="252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" customHeight="1">
      <c r="A508" s="250"/>
      <c r="B508" s="251"/>
      <c r="C508" s="251"/>
      <c r="D508" s="251"/>
      <c r="E508" s="252"/>
      <c r="F508" s="253"/>
      <c r="G508" s="253"/>
      <c r="H508" s="252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" customHeight="1">
      <c r="A509" s="250"/>
      <c r="B509" s="251"/>
      <c r="C509" s="251"/>
      <c r="D509" s="251"/>
      <c r="E509" s="252"/>
      <c r="F509" s="253"/>
      <c r="G509" s="253"/>
      <c r="H509" s="252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" customHeight="1">
      <c r="A510" s="250"/>
      <c r="B510" s="251"/>
      <c r="C510" s="251"/>
      <c r="D510" s="251"/>
      <c r="E510" s="252"/>
      <c r="F510" s="253"/>
      <c r="G510" s="253"/>
      <c r="H510" s="252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" customHeight="1">
      <c r="A511" s="250"/>
      <c r="B511" s="251"/>
      <c r="C511" s="251"/>
      <c r="D511" s="251"/>
      <c r="E511" s="252"/>
      <c r="F511" s="253"/>
      <c r="G511" s="253"/>
      <c r="H511" s="252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" customHeight="1">
      <c r="A512" s="250"/>
      <c r="B512" s="251"/>
      <c r="C512" s="251"/>
      <c r="D512" s="251"/>
      <c r="E512" s="252"/>
      <c r="F512" s="253"/>
      <c r="G512" s="253"/>
      <c r="H512" s="252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" customHeight="1">
      <c r="A513" s="250"/>
      <c r="B513" s="251"/>
      <c r="C513" s="251"/>
      <c r="D513" s="251"/>
      <c r="E513" s="252"/>
      <c r="F513" s="253"/>
      <c r="G513" s="253"/>
      <c r="H513" s="252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" customHeight="1">
      <c r="A514" s="250"/>
      <c r="B514" s="251"/>
      <c r="C514" s="251"/>
      <c r="D514" s="251"/>
      <c r="E514" s="252"/>
      <c r="F514" s="253"/>
      <c r="G514" s="253"/>
      <c r="H514" s="252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" customHeight="1">
      <c r="A515" s="250"/>
      <c r="B515" s="251"/>
      <c r="C515" s="251"/>
      <c r="D515" s="251"/>
      <c r="E515" s="252"/>
      <c r="F515" s="253"/>
      <c r="G515" s="253"/>
      <c r="H515" s="252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" customHeight="1">
      <c r="A516" s="250"/>
      <c r="B516" s="251"/>
      <c r="C516" s="251"/>
      <c r="D516" s="251"/>
      <c r="E516" s="252"/>
      <c r="F516" s="253"/>
      <c r="G516" s="253"/>
      <c r="H516" s="252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" customHeight="1">
      <c r="A517" s="250"/>
      <c r="B517" s="251"/>
      <c r="C517" s="251"/>
      <c r="D517" s="251"/>
      <c r="E517" s="252"/>
      <c r="F517" s="253"/>
      <c r="G517" s="253"/>
      <c r="H517" s="252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" customHeight="1">
      <c r="A518" s="250"/>
      <c r="B518" s="251"/>
      <c r="C518" s="251"/>
      <c r="D518" s="251"/>
      <c r="E518" s="252"/>
      <c r="F518" s="253"/>
      <c r="G518" s="253"/>
      <c r="H518" s="252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" customHeight="1">
      <c r="A519" s="250"/>
      <c r="B519" s="251"/>
      <c r="C519" s="251"/>
      <c r="D519" s="251"/>
      <c r="E519" s="252"/>
      <c r="F519" s="253"/>
      <c r="G519" s="253"/>
      <c r="H519" s="252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" customHeight="1">
      <c r="A520" s="250"/>
      <c r="B520" s="251"/>
      <c r="C520" s="251"/>
      <c r="D520" s="251"/>
      <c r="E520" s="252"/>
      <c r="F520" s="253"/>
      <c r="G520" s="253"/>
      <c r="H520" s="252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" customHeight="1">
      <c r="A521" s="250"/>
      <c r="B521" s="251"/>
      <c r="C521" s="251"/>
      <c r="D521" s="251"/>
      <c r="E521" s="252"/>
      <c r="F521" s="253"/>
      <c r="G521" s="253"/>
      <c r="H521" s="252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" customHeight="1">
      <c r="A522" s="250"/>
      <c r="B522" s="251"/>
      <c r="C522" s="251"/>
      <c r="D522" s="251"/>
      <c r="E522" s="252"/>
      <c r="F522" s="253"/>
      <c r="G522" s="253"/>
      <c r="H522" s="252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" customHeight="1">
      <c r="A523" s="250"/>
      <c r="B523" s="251"/>
      <c r="C523" s="251"/>
      <c r="D523" s="251"/>
      <c r="E523" s="252"/>
      <c r="F523" s="253"/>
      <c r="G523" s="253"/>
      <c r="H523" s="252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" customHeight="1">
      <c r="A524" s="250"/>
      <c r="B524" s="251"/>
      <c r="C524" s="251"/>
      <c r="D524" s="251"/>
      <c r="E524" s="252"/>
      <c r="F524" s="253"/>
      <c r="G524" s="253"/>
      <c r="H524" s="252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" customHeight="1">
      <c r="A525" s="250"/>
      <c r="B525" s="251"/>
      <c r="C525" s="251"/>
      <c r="D525" s="251"/>
      <c r="E525" s="252"/>
      <c r="F525" s="253"/>
      <c r="G525" s="253"/>
      <c r="H525" s="252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" customHeight="1">
      <c r="A526" s="250"/>
      <c r="B526" s="251"/>
      <c r="C526" s="251"/>
      <c r="D526" s="251"/>
      <c r="E526" s="252"/>
      <c r="F526" s="253"/>
      <c r="G526" s="253"/>
      <c r="H526" s="252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" customHeight="1">
      <c r="A527" s="250"/>
      <c r="B527" s="251"/>
      <c r="C527" s="251"/>
      <c r="D527" s="251"/>
      <c r="E527" s="252"/>
      <c r="F527" s="253"/>
      <c r="G527" s="253"/>
      <c r="H527" s="252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" customHeight="1">
      <c r="A528" s="250"/>
      <c r="B528" s="251"/>
      <c r="C528" s="251"/>
      <c r="D528" s="251"/>
      <c r="E528" s="252"/>
      <c r="F528" s="253"/>
      <c r="G528" s="253"/>
      <c r="H528" s="252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" customHeight="1">
      <c r="A529" s="250"/>
      <c r="B529" s="251"/>
      <c r="C529" s="251"/>
      <c r="D529" s="251"/>
      <c r="E529" s="252"/>
      <c r="F529" s="253"/>
      <c r="G529" s="253"/>
      <c r="H529" s="252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" customHeight="1">
      <c r="A530" s="250"/>
      <c r="B530" s="251"/>
      <c r="C530" s="251"/>
      <c r="D530" s="251"/>
      <c r="E530" s="252"/>
      <c r="F530" s="253"/>
      <c r="G530" s="253"/>
      <c r="H530" s="252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" customHeight="1">
      <c r="A531" s="250"/>
      <c r="B531" s="251"/>
      <c r="C531" s="251"/>
      <c r="D531" s="251"/>
      <c r="E531" s="252"/>
      <c r="F531" s="253"/>
      <c r="G531" s="253"/>
      <c r="H531" s="252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" customHeight="1">
      <c r="A532" s="250"/>
      <c r="B532" s="251"/>
      <c r="C532" s="251"/>
      <c r="D532" s="251"/>
      <c r="E532" s="252"/>
      <c r="F532" s="253"/>
      <c r="G532" s="253"/>
      <c r="H532" s="252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" customHeight="1">
      <c r="A533" s="250"/>
      <c r="B533" s="251"/>
      <c r="C533" s="251"/>
      <c r="D533" s="251"/>
      <c r="E533" s="252"/>
      <c r="F533" s="253"/>
      <c r="G533" s="253"/>
      <c r="H533" s="252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" customHeight="1">
      <c r="A534" s="250"/>
      <c r="B534" s="251"/>
      <c r="C534" s="251"/>
      <c r="D534" s="251"/>
      <c r="E534" s="252"/>
      <c r="F534" s="253"/>
      <c r="G534" s="253"/>
      <c r="H534" s="252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" customHeight="1">
      <c r="A535" s="250"/>
      <c r="B535" s="251"/>
      <c r="C535" s="251"/>
      <c r="D535" s="251"/>
      <c r="E535" s="252"/>
      <c r="F535" s="253"/>
      <c r="G535" s="253"/>
      <c r="H535" s="252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" customHeight="1">
      <c r="A536" s="250"/>
      <c r="B536" s="251"/>
      <c r="C536" s="251"/>
      <c r="D536" s="251"/>
      <c r="E536" s="252"/>
      <c r="F536" s="253"/>
      <c r="G536" s="253"/>
      <c r="H536" s="252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" customHeight="1">
      <c r="A537" s="250"/>
      <c r="B537" s="251"/>
      <c r="C537" s="251"/>
      <c r="D537" s="251"/>
      <c r="E537" s="252"/>
      <c r="F537" s="253"/>
      <c r="G537" s="253"/>
      <c r="H537" s="252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" customHeight="1">
      <c r="A538" s="250"/>
      <c r="B538" s="251"/>
      <c r="C538" s="251"/>
      <c r="D538" s="251"/>
      <c r="E538" s="252"/>
      <c r="F538" s="253"/>
      <c r="G538" s="253"/>
      <c r="H538" s="252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" customHeight="1">
      <c r="A539" s="250"/>
      <c r="B539" s="251"/>
      <c r="C539" s="251"/>
      <c r="D539" s="251"/>
      <c r="E539" s="252"/>
      <c r="F539" s="253"/>
      <c r="G539" s="253"/>
      <c r="H539" s="252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" customHeight="1">
      <c r="A540" s="250"/>
      <c r="B540" s="251"/>
      <c r="C540" s="251"/>
      <c r="D540" s="251"/>
      <c r="E540" s="252"/>
      <c r="F540" s="253"/>
      <c r="G540" s="253"/>
      <c r="H540" s="252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" customHeight="1">
      <c r="A541" s="250"/>
      <c r="B541" s="251"/>
      <c r="C541" s="251"/>
      <c r="D541" s="251"/>
      <c r="E541" s="252"/>
      <c r="F541" s="253"/>
      <c r="G541" s="253"/>
      <c r="H541" s="252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" customHeight="1">
      <c r="A542" s="250"/>
      <c r="B542" s="251"/>
      <c r="C542" s="251"/>
      <c r="D542" s="251"/>
      <c r="E542" s="252"/>
      <c r="F542" s="253"/>
      <c r="G542" s="253"/>
      <c r="H542" s="252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" customHeight="1">
      <c r="A543" s="250"/>
      <c r="B543" s="251"/>
      <c r="C543" s="251"/>
      <c r="D543" s="251"/>
      <c r="E543" s="252"/>
      <c r="F543" s="253"/>
      <c r="G543" s="253"/>
      <c r="H543" s="252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" customHeight="1">
      <c r="A544" s="250"/>
      <c r="B544" s="251"/>
      <c r="C544" s="251"/>
      <c r="D544" s="251"/>
      <c r="E544" s="252"/>
      <c r="F544" s="253"/>
      <c r="G544" s="253"/>
      <c r="H544" s="252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" customHeight="1">
      <c r="A545" s="250"/>
      <c r="B545" s="251"/>
      <c r="C545" s="251"/>
      <c r="D545" s="251"/>
      <c r="E545" s="252"/>
      <c r="F545" s="253"/>
      <c r="G545" s="253"/>
      <c r="H545" s="252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" customHeight="1">
      <c r="A546" s="250"/>
      <c r="B546" s="251"/>
      <c r="C546" s="251"/>
      <c r="D546" s="251"/>
      <c r="E546" s="252"/>
      <c r="F546" s="253"/>
      <c r="G546" s="253"/>
      <c r="H546" s="252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" customHeight="1">
      <c r="A547" s="250"/>
      <c r="B547" s="251"/>
      <c r="C547" s="251"/>
      <c r="D547" s="251"/>
      <c r="E547" s="252"/>
      <c r="F547" s="253"/>
      <c r="G547" s="253"/>
      <c r="H547" s="252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" customHeight="1">
      <c r="A548" s="250"/>
      <c r="B548" s="251"/>
      <c r="C548" s="251"/>
      <c r="D548" s="251"/>
      <c r="E548" s="252"/>
      <c r="F548" s="253"/>
      <c r="G548" s="253"/>
      <c r="H548" s="252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" customHeight="1">
      <c r="A549" s="250"/>
      <c r="B549" s="251"/>
      <c r="C549" s="251"/>
      <c r="D549" s="251"/>
      <c r="E549" s="252"/>
      <c r="F549" s="253"/>
      <c r="G549" s="253"/>
      <c r="H549" s="252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" customHeight="1">
      <c r="A550" s="250"/>
      <c r="B550" s="251"/>
      <c r="C550" s="251"/>
      <c r="D550" s="251"/>
      <c r="E550" s="252"/>
      <c r="F550" s="253"/>
      <c r="G550" s="253"/>
      <c r="H550" s="252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" customHeight="1">
      <c r="A551" s="250"/>
      <c r="B551" s="251"/>
      <c r="C551" s="251"/>
      <c r="D551" s="251"/>
      <c r="E551" s="252"/>
      <c r="F551" s="253"/>
      <c r="G551" s="253"/>
      <c r="H551" s="252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" customHeight="1">
      <c r="A552" s="250"/>
      <c r="B552" s="251"/>
      <c r="C552" s="251"/>
      <c r="D552" s="251"/>
      <c r="E552" s="252"/>
      <c r="F552" s="253"/>
      <c r="G552" s="253"/>
      <c r="H552" s="252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" customHeight="1">
      <c r="A553" s="250"/>
      <c r="B553" s="251"/>
      <c r="C553" s="251"/>
      <c r="D553" s="251"/>
      <c r="E553" s="252"/>
      <c r="F553" s="253"/>
      <c r="G553" s="253"/>
      <c r="H553" s="252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" customHeight="1">
      <c r="A554" s="250"/>
      <c r="B554" s="251"/>
      <c r="C554" s="251"/>
      <c r="D554" s="251"/>
      <c r="E554" s="252"/>
      <c r="F554" s="253"/>
      <c r="G554" s="253"/>
      <c r="H554" s="252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" customHeight="1">
      <c r="A555" s="250"/>
      <c r="B555" s="251"/>
      <c r="C555" s="251"/>
      <c r="D555" s="251"/>
      <c r="E555" s="252"/>
      <c r="F555" s="253"/>
      <c r="G555" s="253"/>
      <c r="H555" s="252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" customHeight="1">
      <c r="A556" s="250"/>
      <c r="B556" s="251"/>
      <c r="C556" s="251"/>
      <c r="D556" s="251"/>
      <c r="E556" s="252"/>
      <c r="F556" s="253"/>
      <c r="G556" s="253"/>
      <c r="H556" s="252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" customHeight="1">
      <c r="A557" s="250"/>
      <c r="B557" s="251"/>
      <c r="C557" s="251"/>
      <c r="D557" s="251"/>
      <c r="E557" s="252"/>
      <c r="F557" s="253"/>
      <c r="G557" s="253"/>
      <c r="H557" s="252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" customHeight="1">
      <c r="A558" s="250"/>
      <c r="B558" s="251"/>
      <c r="C558" s="251"/>
      <c r="D558" s="251"/>
      <c r="E558" s="252"/>
      <c r="F558" s="253"/>
      <c r="G558" s="253"/>
      <c r="H558" s="252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" customHeight="1">
      <c r="A559" s="250"/>
      <c r="B559" s="251"/>
      <c r="C559" s="251"/>
      <c r="D559" s="251"/>
      <c r="E559" s="252"/>
      <c r="F559" s="253"/>
      <c r="G559" s="253"/>
      <c r="H559" s="252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" customHeight="1">
      <c r="A560" s="250"/>
      <c r="B560" s="251"/>
      <c r="C560" s="251"/>
      <c r="D560" s="251"/>
      <c r="E560" s="252"/>
      <c r="F560" s="253"/>
      <c r="G560" s="253"/>
      <c r="H560" s="252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" customHeight="1">
      <c r="A561" s="250"/>
      <c r="B561" s="251"/>
      <c r="C561" s="251"/>
      <c r="D561" s="251"/>
      <c r="E561" s="252"/>
      <c r="F561" s="253"/>
      <c r="G561" s="253"/>
      <c r="H561" s="252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" customHeight="1">
      <c r="A562" s="250"/>
      <c r="B562" s="251"/>
      <c r="C562" s="251"/>
      <c r="D562" s="251"/>
      <c r="E562" s="252"/>
      <c r="F562" s="253"/>
      <c r="G562" s="253"/>
      <c r="H562" s="252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" customHeight="1">
      <c r="A563" s="250"/>
      <c r="B563" s="251"/>
      <c r="C563" s="251"/>
      <c r="D563" s="251"/>
      <c r="E563" s="252"/>
      <c r="F563" s="253"/>
      <c r="G563" s="253"/>
      <c r="H563" s="252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" customHeight="1">
      <c r="A564" s="250"/>
      <c r="B564" s="251"/>
      <c r="C564" s="251"/>
      <c r="D564" s="251"/>
      <c r="E564" s="252"/>
      <c r="F564" s="253"/>
      <c r="G564" s="253"/>
      <c r="H564" s="252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" customHeight="1">
      <c r="A565" s="250"/>
      <c r="B565" s="251"/>
      <c r="C565" s="251"/>
      <c r="D565" s="251"/>
      <c r="E565" s="252"/>
      <c r="F565" s="253"/>
      <c r="G565" s="253"/>
      <c r="H565" s="252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" customHeight="1">
      <c r="A566" s="250"/>
      <c r="B566" s="251"/>
      <c r="C566" s="251"/>
      <c r="D566" s="251"/>
      <c r="E566" s="252"/>
      <c r="F566" s="253"/>
      <c r="G566" s="253"/>
      <c r="H566" s="252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" customHeight="1">
      <c r="A567" s="250"/>
      <c r="B567" s="251"/>
      <c r="C567" s="251"/>
      <c r="D567" s="251"/>
      <c r="E567" s="252"/>
      <c r="F567" s="253"/>
      <c r="G567" s="253"/>
      <c r="H567" s="252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" customHeight="1">
      <c r="A568" s="250"/>
      <c r="B568" s="251"/>
      <c r="C568" s="251"/>
      <c r="D568" s="251"/>
      <c r="E568" s="252"/>
      <c r="F568" s="253"/>
      <c r="G568" s="253"/>
      <c r="H568" s="252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" customHeight="1">
      <c r="A569" s="250"/>
      <c r="B569" s="251"/>
      <c r="C569" s="251"/>
      <c r="D569" s="251"/>
      <c r="E569" s="252"/>
      <c r="F569" s="253"/>
      <c r="G569" s="253"/>
      <c r="H569" s="252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" customHeight="1">
      <c r="A570" s="250"/>
      <c r="B570" s="251"/>
      <c r="C570" s="251"/>
      <c r="D570" s="251"/>
      <c r="E570" s="252"/>
      <c r="F570" s="253"/>
      <c r="G570" s="253"/>
      <c r="H570" s="252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" customHeight="1">
      <c r="A571" s="250"/>
      <c r="B571" s="251"/>
      <c r="C571" s="251"/>
      <c r="D571" s="251"/>
      <c r="E571" s="252"/>
      <c r="F571" s="253"/>
      <c r="G571" s="253"/>
      <c r="H571" s="252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" customHeight="1">
      <c r="A572" s="250"/>
      <c r="B572" s="251"/>
      <c r="C572" s="251"/>
      <c r="D572" s="251"/>
      <c r="E572" s="252"/>
      <c r="F572" s="253"/>
      <c r="G572" s="253"/>
      <c r="H572" s="252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" customHeight="1">
      <c r="A573" s="250"/>
      <c r="B573" s="251"/>
      <c r="C573" s="251"/>
      <c r="D573" s="251"/>
      <c r="E573" s="252"/>
      <c r="F573" s="253"/>
      <c r="G573" s="253"/>
      <c r="H573" s="252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" customHeight="1">
      <c r="A574" s="250"/>
      <c r="B574" s="251"/>
      <c r="C574" s="251"/>
      <c r="D574" s="251"/>
      <c r="E574" s="252"/>
      <c r="F574" s="253"/>
      <c r="G574" s="253"/>
      <c r="H574" s="252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" customHeight="1">
      <c r="A575" s="250"/>
      <c r="B575" s="251"/>
      <c r="C575" s="251"/>
      <c r="D575" s="251"/>
      <c r="E575" s="252"/>
      <c r="F575" s="253"/>
      <c r="G575" s="253"/>
      <c r="H575" s="252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" customHeight="1">
      <c r="A576" s="250"/>
      <c r="B576" s="251"/>
      <c r="C576" s="251"/>
      <c r="D576" s="251"/>
      <c r="E576" s="252"/>
      <c r="F576" s="253"/>
      <c r="G576" s="253"/>
      <c r="H576" s="252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" customHeight="1">
      <c r="A577" s="250"/>
      <c r="B577" s="251"/>
      <c r="C577" s="251"/>
      <c r="D577" s="251"/>
      <c r="E577" s="252"/>
      <c r="F577" s="253"/>
      <c r="G577" s="253"/>
      <c r="H577" s="252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" customHeight="1">
      <c r="A578" s="250"/>
      <c r="B578" s="251"/>
      <c r="C578" s="251"/>
      <c r="D578" s="251"/>
      <c r="E578" s="252"/>
      <c r="F578" s="253"/>
      <c r="G578" s="253"/>
      <c r="H578" s="252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" customHeight="1">
      <c r="A579" s="250"/>
      <c r="B579" s="251"/>
      <c r="C579" s="251"/>
      <c r="D579" s="251"/>
      <c r="E579" s="252"/>
      <c r="F579" s="253"/>
      <c r="G579" s="253"/>
      <c r="H579" s="252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" customHeight="1">
      <c r="A580" s="250"/>
      <c r="B580" s="251"/>
      <c r="C580" s="251"/>
      <c r="D580" s="251"/>
      <c r="E580" s="252"/>
      <c r="F580" s="253"/>
      <c r="G580" s="253"/>
      <c r="H580" s="252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" customHeight="1">
      <c r="A581" s="250"/>
      <c r="B581" s="251"/>
      <c r="C581" s="251"/>
      <c r="D581" s="251"/>
      <c r="E581" s="252"/>
      <c r="F581" s="253"/>
      <c r="G581" s="253"/>
      <c r="H581" s="252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" customHeight="1">
      <c r="A582" s="250"/>
      <c r="B582" s="251"/>
      <c r="C582" s="251"/>
      <c r="D582" s="251"/>
      <c r="E582" s="252"/>
      <c r="F582" s="253"/>
      <c r="G582" s="253"/>
      <c r="H582" s="252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" customHeight="1">
      <c r="A583" s="250"/>
      <c r="B583" s="251"/>
      <c r="C583" s="251"/>
      <c r="D583" s="251"/>
      <c r="E583" s="252"/>
      <c r="F583" s="253"/>
      <c r="G583" s="253"/>
      <c r="H583" s="252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" customHeight="1">
      <c r="A584" s="250"/>
      <c r="B584" s="251"/>
      <c r="C584" s="251"/>
      <c r="D584" s="251"/>
      <c r="E584" s="252"/>
      <c r="F584" s="253"/>
      <c r="G584" s="253"/>
      <c r="H584" s="252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" customHeight="1">
      <c r="A585" s="250"/>
      <c r="B585" s="251"/>
      <c r="C585" s="251"/>
      <c r="D585" s="251"/>
      <c r="E585" s="252"/>
      <c r="F585" s="253"/>
      <c r="G585" s="253"/>
      <c r="H585" s="252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" customHeight="1">
      <c r="A586" s="250"/>
      <c r="B586" s="251"/>
      <c r="C586" s="251"/>
      <c r="D586" s="251"/>
      <c r="E586" s="252"/>
      <c r="F586" s="253"/>
      <c r="G586" s="253"/>
      <c r="H586" s="252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" customHeight="1">
      <c r="A587" s="250"/>
      <c r="B587" s="251"/>
      <c r="C587" s="251"/>
      <c r="D587" s="251"/>
      <c r="E587" s="252"/>
      <c r="F587" s="253"/>
      <c r="G587" s="253"/>
      <c r="H587" s="252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" customHeight="1">
      <c r="A588" s="250"/>
      <c r="B588" s="251"/>
      <c r="C588" s="251"/>
      <c r="D588" s="251"/>
      <c r="E588" s="252"/>
      <c r="F588" s="253"/>
      <c r="G588" s="253"/>
      <c r="H588" s="252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" customHeight="1">
      <c r="A589" s="250"/>
      <c r="B589" s="251"/>
      <c r="C589" s="251"/>
      <c r="D589" s="251"/>
      <c r="E589" s="252"/>
      <c r="F589" s="253"/>
      <c r="G589" s="253"/>
      <c r="H589" s="252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" customHeight="1">
      <c r="A590" s="250"/>
      <c r="B590" s="251"/>
      <c r="C590" s="251"/>
      <c r="D590" s="251"/>
      <c r="E590" s="252"/>
      <c r="F590" s="253"/>
      <c r="G590" s="253"/>
      <c r="H590" s="252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" customHeight="1">
      <c r="A591" s="250"/>
      <c r="B591" s="251"/>
      <c r="C591" s="251"/>
      <c r="D591" s="251"/>
      <c r="E591" s="252"/>
      <c r="F591" s="253"/>
      <c r="G591" s="253"/>
      <c r="H591" s="252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" customHeight="1">
      <c r="A592" s="250"/>
      <c r="B592" s="251"/>
      <c r="C592" s="251"/>
      <c r="D592" s="251"/>
      <c r="E592" s="252"/>
      <c r="F592" s="253"/>
      <c r="G592" s="253"/>
      <c r="H592" s="252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" customHeight="1">
      <c r="A593" s="250"/>
      <c r="B593" s="251"/>
      <c r="C593" s="251"/>
      <c r="D593" s="251"/>
      <c r="E593" s="252"/>
      <c r="F593" s="253"/>
      <c r="G593" s="253"/>
      <c r="H593" s="252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" customHeight="1">
      <c r="A594" s="250"/>
      <c r="B594" s="251"/>
      <c r="C594" s="251"/>
      <c r="D594" s="251"/>
      <c r="E594" s="252"/>
      <c r="F594" s="253"/>
      <c r="G594" s="253"/>
      <c r="H594" s="252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" customHeight="1">
      <c r="A595" s="250"/>
      <c r="B595" s="251"/>
      <c r="C595" s="251"/>
      <c r="D595" s="251"/>
      <c r="E595" s="252"/>
      <c r="F595" s="253"/>
      <c r="G595" s="253"/>
      <c r="H595" s="252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" customHeight="1">
      <c r="A596" s="250"/>
      <c r="B596" s="251"/>
      <c r="C596" s="251"/>
      <c r="D596" s="251"/>
      <c r="E596" s="252"/>
      <c r="F596" s="253"/>
      <c r="G596" s="253"/>
      <c r="H596" s="252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" customHeight="1">
      <c r="A597" s="250"/>
      <c r="B597" s="251"/>
      <c r="C597" s="251"/>
      <c r="D597" s="251"/>
      <c r="E597" s="252"/>
      <c r="F597" s="253"/>
      <c r="G597" s="253"/>
      <c r="H597" s="252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" customHeight="1">
      <c r="A598" s="250"/>
      <c r="B598" s="251"/>
      <c r="C598" s="251"/>
      <c r="D598" s="251"/>
      <c r="E598" s="252"/>
      <c r="F598" s="253"/>
      <c r="G598" s="253"/>
      <c r="H598" s="252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" customHeight="1">
      <c r="A599" s="250"/>
      <c r="B599" s="251"/>
      <c r="C599" s="251"/>
      <c r="D599" s="251"/>
      <c r="E599" s="252"/>
      <c r="F599" s="253"/>
      <c r="G599" s="253"/>
      <c r="H599" s="252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" customHeight="1">
      <c r="A600" s="250"/>
      <c r="B600" s="251"/>
      <c r="C600" s="251"/>
      <c r="D600" s="251"/>
      <c r="E600" s="252"/>
      <c r="F600" s="253"/>
      <c r="G600" s="253"/>
      <c r="H600" s="252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" customHeight="1">
      <c r="A601" s="250"/>
      <c r="B601" s="251"/>
      <c r="C601" s="251"/>
      <c r="D601" s="251"/>
      <c r="E601" s="252"/>
      <c r="F601" s="253"/>
      <c r="G601" s="253"/>
      <c r="H601" s="252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" customHeight="1">
      <c r="A602" s="250"/>
      <c r="B602" s="251"/>
      <c r="C602" s="251"/>
      <c r="D602" s="251"/>
      <c r="E602" s="252"/>
      <c r="F602" s="253"/>
      <c r="G602" s="253"/>
      <c r="H602" s="252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" customHeight="1">
      <c r="A603" s="250"/>
      <c r="B603" s="251"/>
      <c r="C603" s="251"/>
      <c r="D603" s="251"/>
      <c r="E603" s="252"/>
      <c r="F603" s="253"/>
      <c r="G603" s="253"/>
      <c r="H603" s="252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" customHeight="1">
      <c r="A604" s="250"/>
      <c r="B604" s="251"/>
      <c r="C604" s="251"/>
      <c r="D604" s="251"/>
      <c r="E604" s="252"/>
      <c r="F604" s="253"/>
      <c r="G604" s="253"/>
      <c r="H604" s="252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" customHeight="1">
      <c r="A605" s="250"/>
      <c r="B605" s="251"/>
      <c r="C605" s="251"/>
      <c r="D605" s="251"/>
      <c r="E605" s="252"/>
      <c r="F605" s="253"/>
      <c r="G605" s="253"/>
      <c r="H605" s="252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" customHeight="1">
      <c r="A606" s="250"/>
      <c r="B606" s="251"/>
      <c r="C606" s="251"/>
      <c r="D606" s="251"/>
      <c r="E606" s="252"/>
      <c r="F606" s="253"/>
      <c r="G606" s="253"/>
      <c r="H606" s="252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" customHeight="1">
      <c r="A607" s="250"/>
      <c r="B607" s="251"/>
      <c r="C607" s="251"/>
      <c r="D607" s="251"/>
      <c r="E607" s="252"/>
      <c r="F607" s="253"/>
      <c r="G607" s="253"/>
      <c r="H607" s="252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" customHeight="1">
      <c r="A608" s="250"/>
      <c r="B608" s="251"/>
      <c r="C608" s="251"/>
      <c r="D608" s="251"/>
      <c r="E608" s="252"/>
      <c r="F608" s="253"/>
      <c r="G608" s="253"/>
      <c r="H608" s="252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" customHeight="1">
      <c r="A609" s="250"/>
      <c r="B609" s="251"/>
      <c r="C609" s="251"/>
      <c r="D609" s="251"/>
      <c r="E609" s="252"/>
      <c r="F609" s="253"/>
      <c r="G609" s="253"/>
      <c r="H609" s="252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" customHeight="1">
      <c r="A610" s="250"/>
      <c r="B610" s="251"/>
      <c r="C610" s="251"/>
      <c r="D610" s="251"/>
      <c r="E610" s="252"/>
      <c r="F610" s="253"/>
      <c r="G610" s="253"/>
      <c r="H610" s="252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" customHeight="1">
      <c r="A611" s="250"/>
      <c r="B611" s="251"/>
      <c r="C611" s="251"/>
      <c r="D611" s="251"/>
      <c r="E611" s="252"/>
      <c r="F611" s="253"/>
      <c r="G611" s="253"/>
      <c r="H611" s="252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" customHeight="1">
      <c r="A612" s="250"/>
      <c r="B612" s="251"/>
      <c r="C612" s="251"/>
      <c r="D612" s="251"/>
      <c r="E612" s="252"/>
      <c r="F612" s="253"/>
      <c r="G612" s="253"/>
      <c r="H612" s="252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" customHeight="1">
      <c r="A613" s="250"/>
      <c r="B613" s="251"/>
      <c r="C613" s="251"/>
      <c r="D613" s="251"/>
      <c r="E613" s="252"/>
      <c r="F613" s="253"/>
      <c r="G613" s="253"/>
      <c r="H613" s="252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" customHeight="1">
      <c r="A614" s="250"/>
      <c r="B614" s="251"/>
      <c r="C614" s="251"/>
      <c r="D614" s="251"/>
      <c r="E614" s="252"/>
      <c r="F614" s="253"/>
      <c r="G614" s="253"/>
      <c r="H614" s="252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" customHeight="1">
      <c r="A615" s="250"/>
      <c r="B615" s="251"/>
      <c r="C615" s="251"/>
      <c r="D615" s="251"/>
      <c r="E615" s="252"/>
      <c r="F615" s="253"/>
      <c r="G615" s="253"/>
      <c r="H615" s="252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" customHeight="1">
      <c r="A616" s="250"/>
      <c r="B616" s="251"/>
      <c r="C616" s="251"/>
      <c r="D616" s="251"/>
      <c r="E616" s="252"/>
      <c r="F616" s="253"/>
      <c r="G616" s="253"/>
      <c r="H616" s="252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" customHeight="1">
      <c r="A617" s="250"/>
      <c r="B617" s="251"/>
      <c r="C617" s="251"/>
      <c r="D617" s="251"/>
      <c r="E617" s="252"/>
      <c r="F617" s="253"/>
      <c r="G617" s="253"/>
      <c r="H617" s="252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" customHeight="1">
      <c r="A618" s="250"/>
      <c r="B618" s="251"/>
      <c r="C618" s="251"/>
      <c r="D618" s="251"/>
      <c r="E618" s="252"/>
      <c r="F618" s="253"/>
      <c r="G618" s="253"/>
      <c r="H618" s="252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" customHeight="1">
      <c r="A619" s="250"/>
      <c r="B619" s="251"/>
      <c r="C619" s="251"/>
      <c r="D619" s="251"/>
      <c r="E619" s="252"/>
      <c r="F619" s="253"/>
      <c r="G619" s="253"/>
      <c r="H619" s="252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" customHeight="1">
      <c r="A620" s="250"/>
      <c r="B620" s="251"/>
      <c r="C620" s="251"/>
      <c r="D620" s="251"/>
      <c r="E620" s="252"/>
      <c r="F620" s="253"/>
      <c r="G620" s="253"/>
      <c r="H620" s="252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" customHeight="1">
      <c r="A621" s="250"/>
      <c r="B621" s="251"/>
      <c r="C621" s="251"/>
      <c r="D621" s="251"/>
      <c r="E621" s="252"/>
      <c r="F621" s="253"/>
      <c r="G621" s="253"/>
      <c r="H621" s="252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" customHeight="1">
      <c r="A622" s="250"/>
      <c r="B622" s="251"/>
      <c r="C622" s="251"/>
      <c r="D622" s="251"/>
      <c r="E622" s="252"/>
      <c r="F622" s="253"/>
      <c r="G622" s="253"/>
      <c r="H622" s="252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" customHeight="1">
      <c r="A623" s="250"/>
      <c r="B623" s="251"/>
      <c r="C623" s="251"/>
      <c r="D623" s="251"/>
      <c r="E623" s="252"/>
      <c r="F623" s="253"/>
      <c r="G623" s="253"/>
      <c r="H623" s="252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" customHeight="1">
      <c r="A624" s="250"/>
      <c r="B624" s="251"/>
      <c r="C624" s="251"/>
      <c r="D624" s="251"/>
      <c r="E624" s="252"/>
      <c r="F624" s="253"/>
      <c r="G624" s="253"/>
      <c r="H624" s="252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" customHeight="1">
      <c r="A625" s="250"/>
      <c r="B625" s="251"/>
      <c r="C625" s="251"/>
      <c r="D625" s="251"/>
      <c r="E625" s="252"/>
      <c r="F625" s="253"/>
      <c r="G625" s="253"/>
      <c r="H625" s="252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" customHeight="1">
      <c r="A626" s="250"/>
      <c r="B626" s="251"/>
      <c r="C626" s="251"/>
      <c r="D626" s="251"/>
      <c r="E626" s="252"/>
      <c r="F626" s="253"/>
      <c r="G626" s="253"/>
      <c r="H626" s="252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" customHeight="1">
      <c r="A627" s="250"/>
      <c r="B627" s="251"/>
      <c r="C627" s="251"/>
      <c r="D627" s="251"/>
      <c r="E627" s="252"/>
      <c r="F627" s="253"/>
      <c r="G627" s="253"/>
      <c r="H627" s="252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" customHeight="1">
      <c r="A628" s="250"/>
      <c r="B628" s="251"/>
      <c r="C628" s="251"/>
      <c r="D628" s="251"/>
      <c r="E628" s="252"/>
      <c r="F628" s="253"/>
      <c r="G628" s="253"/>
      <c r="H628" s="252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" customHeight="1">
      <c r="A629" s="250"/>
      <c r="B629" s="251"/>
      <c r="C629" s="251"/>
      <c r="D629" s="251"/>
      <c r="E629" s="252"/>
      <c r="F629" s="253"/>
      <c r="G629" s="253"/>
      <c r="H629" s="252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" customHeight="1">
      <c r="A630" s="250"/>
      <c r="B630" s="251"/>
      <c r="C630" s="251"/>
      <c r="D630" s="251"/>
      <c r="E630" s="252"/>
      <c r="F630" s="253"/>
      <c r="G630" s="253"/>
      <c r="H630" s="252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" customHeight="1">
      <c r="A631" s="250"/>
      <c r="B631" s="251"/>
      <c r="C631" s="251"/>
      <c r="D631" s="251"/>
      <c r="E631" s="252"/>
      <c r="F631" s="253"/>
      <c r="G631" s="253"/>
      <c r="H631" s="252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" customHeight="1">
      <c r="A632" s="250"/>
      <c r="B632" s="251"/>
      <c r="C632" s="251"/>
      <c r="D632" s="251"/>
      <c r="E632" s="252"/>
      <c r="F632" s="253"/>
      <c r="G632" s="253"/>
      <c r="H632" s="252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" customHeight="1">
      <c r="A633" s="250"/>
      <c r="B633" s="251"/>
      <c r="C633" s="251"/>
      <c r="D633" s="251"/>
      <c r="E633" s="252"/>
      <c r="F633" s="253"/>
      <c r="G633" s="253"/>
      <c r="H633" s="252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" customHeight="1">
      <c r="A634" s="250"/>
      <c r="B634" s="251"/>
      <c r="C634" s="251"/>
      <c r="D634" s="251"/>
      <c r="E634" s="252"/>
      <c r="F634" s="253"/>
      <c r="G634" s="253"/>
      <c r="H634" s="252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" customHeight="1">
      <c r="A635" s="250"/>
      <c r="B635" s="251"/>
      <c r="C635" s="251"/>
      <c r="D635" s="251"/>
      <c r="E635" s="252"/>
      <c r="F635" s="253"/>
      <c r="G635" s="253"/>
      <c r="H635" s="252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" customHeight="1">
      <c r="A636" s="250"/>
      <c r="B636" s="251"/>
      <c r="C636" s="251"/>
      <c r="D636" s="251"/>
      <c r="E636" s="252"/>
      <c r="F636" s="253"/>
      <c r="G636" s="253"/>
      <c r="H636" s="252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" customHeight="1">
      <c r="A637" s="250"/>
      <c r="B637" s="251"/>
      <c r="C637" s="251"/>
      <c r="D637" s="251"/>
      <c r="E637" s="252"/>
      <c r="F637" s="253"/>
      <c r="G637" s="253"/>
      <c r="H637" s="252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" customHeight="1">
      <c r="A638" s="250"/>
      <c r="B638" s="251"/>
      <c r="C638" s="251"/>
      <c r="D638" s="251"/>
      <c r="E638" s="252"/>
      <c r="F638" s="253"/>
      <c r="G638" s="253"/>
      <c r="H638" s="252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" customHeight="1">
      <c r="A639" s="250"/>
      <c r="B639" s="251"/>
      <c r="C639" s="251"/>
      <c r="D639" s="251"/>
      <c r="E639" s="252"/>
      <c r="F639" s="253"/>
      <c r="G639" s="253"/>
      <c r="H639" s="252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" customHeight="1">
      <c r="A640" s="250"/>
      <c r="B640" s="251"/>
      <c r="C640" s="251"/>
      <c r="D640" s="251"/>
      <c r="E640" s="252"/>
      <c r="F640" s="253"/>
      <c r="G640" s="253"/>
      <c r="H640" s="252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" customHeight="1">
      <c r="A641" s="250"/>
      <c r="B641" s="251"/>
      <c r="C641" s="251"/>
      <c r="D641" s="251"/>
      <c r="E641" s="252"/>
      <c r="F641" s="253"/>
      <c r="G641" s="253"/>
      <c r="H641" s="252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" customHeight="1">
      <c r="A642" s="250"/>
      <c r="B642" s="251"/>
      <c r="C642" s="251"/>
      <c r="D642" s="251"/>
      <c r="E642" s="252"/>
      <c r="F642" s="253"/>
      <c r="G642" s="253"/>
      <c r="H642" s="252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" customHeight="1">
      <c r="A643" s="250"/>
      <c r="B643" s="251"/>
      <c r="C643" s="251"/>
      <c r="D643" s="251"/>
      <c r="E643" s="252"/>
      <c r="F643" s="253"/>
      <c r="G643" s="253"/>
      <c r="H643" s="252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" customHeight="1">
      <c r="A644" s="250"/>
      <c r="B644" s="251"/>
      <c r="C644" s="251"/>
      <c r="D644" s="251"/>
      <c r="E644" s="252"/>
      <c r="F644" s="253"/>
      <c r="G644" s="253"/>
      <c r="H644" s="252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" customHeight="1">
      <c r="A645" s="250"/>
      <c r="B645" s="251"/>
      <c r="C645" s="251"/>
      <c r="D645" s="251"/>
      <c r="E645" s="252"/>
      <c r="F645" s="253"/>
      <c r="G645" s="253"/>
      <c r="H645" s="252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" customHeight="1">
      <c r="A646" s="250"/>
      <c r="B646" s="251"/>
      <c r="C646" s="251"/>
      <c r="D646" s="251"/>
      <c r="E646" s="252"/>
      <c r="F646" s="253"/>
      <c r="G646" s="253"/>
      <c r="H646" s="252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" customHeight="1">
      <c r="A647" s="250"/>
      <c r="B647" s="251"/>
      <c r="C647" s="251"/>
      <c r="D647" s="251"/>
      <c r="E647" s="252"/>
      <c r="F647" s="253"/>
      <c r="G647" s="253"/>
      <c r="H647" s="252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" customHeight="1">
      <c r="A648" s="250"/>
      <c r="B648" s="251"/>
      <c r="C648" s="251"/>
      <c r="D648" s="251"/>
      <c r="E648" s="252"/>
      <c r="F648" s="253"/>
      <c r="G648" s="253"/>
      <c r="H648" s="252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" customHeight="1">
      <c r="A649" s="250"/>
      <c r="B649" s="251"/>
      <c r="C649" s="251"/>
      <c r="D649" s="251"/>
      <c r="E649" s="252"/>
      <c r="F649" s="253"/>
      <c r="G649" s="253"/>
      <c r="H649" s="252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" customHeight="1">
      <c r="A650" s="250"/>
      <c r="B650" s="251"/>
      <c r="C650" s="251"/>
      <c r="D650" s="251"/>
      <c r="E650" s="252"/>
      <c r="F650" s="253"/>
      <c r="G650" s="253"/>
      <c r="H650" s="252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" customHeight="1">
      <c r="A651" s="250"/>
      <c r="B651" s="251"/>
      <c r="C651" s="251"/>
      <c r="D651" s="251"/>
      <c r="E651" s="252"/>
      <c r="F651" s="253"/>
      <c r="G651" s="253"/>
      <c r="H651" s="252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" customHeight="1">
      <c r="A652" s="250"/>
      <c r="B652" s="251"/>
      <c r="C652" s="251"/>
      <c r="D652" s="251"/>
      <c r="E652" s="252"/>
      <c r="F652" s="253"/>
      <c r="G652" s="253"/>
      <c r="H652" s="252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" customHeight="1">
      <c r="A653" s="250"/>
      <c r="B653" s="251"/>
      <c r="C653" s="251"/>
      <c r="D653" s="251"/>
      <c r="E653" s="252"/>
      <c r="F653" s="253"/>
      <c r="G653" s="253"/>
      <c r="H653" s="252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" customHeight="1">
      <c r="A654" s="250"/>
      <c r="B654" s="251"/>
      <c r="C654" s="251"/>
      <c r="D654" s="251"/>
      <c r="E654" s="252"/>
      <c r="F654" s="253"/>
      <c r="G654" s="253"/>
      <c r="H654" s="252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" customHeight="1">
      <c r="A655" s="250"/>
      <c r="B655" s="251"/>
      <c r="C655" s="251"/>
      <c r="D655" s="251"/>
      <c r="E655" s="252"/>
      <c r="F655" s="253"/>
      <c r="G655" s="253"/>
      <c r="H655" s="252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" customHeight="1">
      <c r="A656" s="250"/>
      <c r="B656" s="251"/>
      <c r="C656" s="251"/>
      <c r="D656" s="251"/>
      <c r="E656" s="252"/>
      <c r="F656" s="253"/>
      <c r="G656" s="253"/>
      <c r="H656" s="252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" customHeight="1">
      <c r="A657" s="250"/>
      <c r="B657" s="251"/>
      <c r="C657" s="251"/>
      <c r="D657" s="251"/>
      <c r="E657" s="252"/>
      <c r="F657" s="253"/>
      <c r="G657" s="253"/>
      <c r="H657" s="252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" customHeight="1">
      <c r="A658" s="250"/>
      <c r="B658" s="251"/>
      <c r="C658" s="251"/>
      <c r="D658" s="251"/>
      <c r="E658" s="252"/>
      <c r="F658" s="253"/>
      <c r="G658" s="253"/>
      <c r="H658" s="252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" customHeight="1">
      <c r="A659" s="250"/>
      <c r="B659" s="251"/>
      <c r="C659" s="251"/>
      <c r="D659" s="251"/>
      <c r="E659" s="252"/>
      <c r="F659" s="253"/>
      <c r="G659" s="253"/>
      <c r="H659" s="252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" customHeight="1">
      <c r="A660" s="250"/>
      <c r="B660" s="251"/>
      <c r="C660" s="251"/>
      <c r="D660" s="251"/>
      <c r="E660" s="252"/>
      <c r="F660" s="253"/>
      <c r="G660" s="253"/>
      <c r="H660" s="252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" customHeight="1">
      <c r="A661" s="250"/>
      <c r="B661" s="251"/>
      <c r="C661" s="251"/>
      <c r="D661" s="251"/>
      <c r="E661" s="252"/>
      <c r="F661" s="253"/>
      <c r="G661" s="253"/>
      <c r="H661" s="252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" customHeight="1">
      <c r="A662" s="250"/>
      <c r="B662" s="251"/>
      <c r="C662" s="251"/>
      <c r="D662" s="251"/>
      <c r="E662" s="252"/>
      <c r="F662" s="253"/>
      <c r="G662" s="253"/>
      <c r="H662" s="252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" customHeight="1">
      <c r="A663" s="250"/>
      <c r="B663" s="251"/>
      <c r="C663" s="251"/>
      <c r="D663" s="251"/>
      <c r="E663" s="252"/>
      <c r="F663" s="253"/>
      <c r="G663" s="253"/>
      <c r="H663" s="252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" customHeight="1">
      <c r="A664" s="250"/>
      <c r="B664" s="251"/>
      <c r="C664" s="251"/>
      <c r="D664" s="251"/>
      <c r="E664" s="252"/>
      <c r="F664" s="253"/>
      <c r="G664" s="253"/>
      <c r="H664" s="252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" customHeight="1">
      <c r="A665" s="250"/>
      <c r="B665" s="251"/>
      <c r="C665" s="251"/>
      <c r="D665" s="251"/>
      <c r="E665" s="252"/>
      <c r="F665" s="253"/>
      <c r="G665" s="253"/>
      <c r="H665" s="252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" customHeight="1">
      <c r="A666" s="250"/>
      <c r="B666" s="251"/>
      <c r="C666" s="251"/>
      <c r="D666" s="251"/>
      <c r="E666" s="252"/>
      <c r="F666" s="253"/>
      <c r="G666" s="253"/>
      <c r="H666" s="252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" customHeight="1">
      <c r="A667" s="250"/>
      <c r="B667" s="251"/>
      <c r="C667" s="251"/>
      <c r="D667" s="251"/>
      <c r="E667" s="252"/>
      <c r="F667" s="253"/>
      <c r="G667" s="253"/>
      <c r="H667" s="252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" customHeight="1">
      <c r="A668" s="250"/>
      <c r="B668" s="251"/>
      <c r="C668" s="251"/>
      <c r="D668" s="251"/>
      <c r="E668" s="252"/>
      <c r="F668" s="253"/>
      <c r="G668" s="253"/>
      <c r="H668" s="252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" customHeight="1">
      <c r="A669" s="250"/>
      <c r="B669" s="251"/>
      <c r="C669" s="251"/>
      <c r="D669" s="251"/>
      <c r="E669" s="252"/>
      <c r="F669" s="253"/>
      <c r="G669" s="253"/>
      <c r="H669" s="252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" customHeight="1">
      <c r="A670" s="250"/>
      <c r="B670" s="251"/>
      <c r="C670" s="251"/>
      <c r="D670" s="251"/>
      <c r="E670" s="252"/>
      <c r="F670" s="253"/>
      <c r="G670" s="253"/>
      <c r="H670" s="252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" customHeight="1">
      <c r="A671" s="250"/>
      <c r="B671" s="251"/>
      <c r="C671" s="251"/>
      <c r="D671" s="251"/>
      <c r="E671" s="252"/>
      <c r="F671" s="253"/>
      <c r="G671" s="253"/>
      <c r="H671" s="252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" customHeight="1">
      <c r="A672" s="250"/>
      <c r="B672" s="251"/>
      <c r="C672" s="251"/>
      <c r="D672" s="251"/>
      <c r="E672" s="252"/>
      <c r="F672" s="253"/>
      <c r="G672" s="253"/>
      <c r="H672" s="252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" customHeight="1">
      <c r="A673" s="250"/>
      <c r="B673" s="251"/>
      <c r="C673" s="251"/>
      <c r="D673" s="251"/>
      <c r="E673" s="252"/>
      <c r="F673" s="253"/>
      <c r="G673" s="253"/>
      <c r="H673" s="252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" customHeight="1">
      <c r="A674" s="250"/>
      <c r="B674" s="251"/>
      <c r="C674" s="251"/>
      <c r="D674" s="251"/>
      <c r="E674" s="252"/>
      <c r="F674" s="253"/>
      <c r="G674" s="253"/>
      <c r="H674" s="252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" customHeight="1">
      <c r="A675" s="250"/>
      <c r="B675" s="251"/>
      <c r="C675" s="251"/>
      <c r="D675" s="251"/>
      <c r="E675" s="252"/>
      <c r="F675" s="253"/>
      <c r="G675" s="253"/>
      <c r="H675" s="252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" customHeight="1">
      <c r="A676" s="250"/>
      <c r="B676" s="251"/>
      <c r="C676" s="251"/>
      <c r="D676" s="251"/>
      <c r="E676" s="252"/>
      <c r="F676" s="253"/>
      <c r="G676" s="253"/>
      <c r="H676" s="252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" customHeight="1">
      <c r="A677" s="250"/>
      <c r="B677" s="251"/>
      <c r="C677" s="251"/>
      <c r="D677" s="251"/>
      <c r="E677" s="252"/>
      <c r="F677" s="253"/>
      <c r="G677" s="253"/>
      <c r="H677" s="252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" customHeight="1">
      <c r="A678" s="250"/>
      <c r="B678" s="251"/>
      <c r="C678" s="251"/>
      <c r="D678" s="251"/>
      <c r="E678" s="252"/>
      <c r="F678" s="253"/>
      <c r="G678" s="253"/>
      <c r="H678" s="252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" customHeight="1">
      <c r="A679" s="250"/>
      <c r="B679" s="251"/>
      <c r="C679" s="251"/>
      <c r="D679" s="251"/>
      <c r="E679" s="252"/>
      <c r="F679" s="253"/>
      <c r="G679" s="253"/>
      <c r="H679" s="252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" customHeight="1">
      <c r="A680" s="250"/>
      <c r="B680" s="251"/>
      <c r="C680" s="251"/>
      <c r="D680" s="251"/>
      <c r="E680" s="252"/>
      <c r="F680" s="253"/>
      <c r="G680" s="253"/>
      <c r="H680" s="252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" customHeight="1">
      <c r="A681" s="250"/>
      <c r="B681" s="251"/>
      <c r="C681" s="251"/>
      <c r="D681" s="251"/>
      <c r="E681" s="252"/>
      <c r="F681" s="253"/>
      <c r="G681" s="253"/>
      <c r="H681" s="252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" customHeight="1">
      <c r="A682" s="250"/>
      <c r="B682" s="251"/>
      <c r="C682" s="251"/>
      <c r="D682" s="251"/>
      <c r="E682" s="252"/>
      <c r="F682" s="253"/>
      <c r="G682" s="253"/>
      <c r="H682" s="252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" customHeight="1">
      <c r="A683" s="250"/>
      <c r="B683" s="251"/>
      <c r="C683" s="251"/>
      <c r="D683" s="251"/>
      <c r="E683" s="252"/>
      <c r="F683" s="253"/>
      <c r="G683" s="253"/>
      <c r="H683" s="252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" customHeight="1">
      <c r="A684" s="250"/>
      <c r="B684" s="251"/>
      <c r="C684" s="251"/>
      <c r="D684" s="251"/>
      <c r="E684" s="252"/>
      <c r="F684" s="253"/>
      <c r="G684" s="253"/>
      <c r="H684" s="252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" customHeight="1">
      <c r="A685" s="250"/>
      <c r="B685" s="251"/>
      <c r="C685" s="251"/>
      <c r="D685" s="251"/>
      <c r="E685" s="252"/>
      <c r="F685" s="253"/>
      <c r="G685" s="253"/>
      <c r="H685" s="252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" customHeight="1">
      <c r="A686" s="250"/>
      <c r="B686" s="251"/>
      <c r="C686" s="251"/>
      <c r="D686" s="251"/>
      <c r="E686" s="252"/>
      <c r="F686" s="253"/>
      <c r="G686" s="253"/>
      <c r="H686" s="252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" customHeight="1">
      <c r="A687" s="250"/>
      <c r="B687" s="251"/>
      <c r="C687" s="251"/>
      <c r="D687" s="251"/>
      <c r="E687" s="252"/>
      <c r="F687" s="253"/>
      <c r="G687" s="253"/>
      <c r="H687" s="252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" customHeight="1">
      <c r="A688" s="250"/>
      <c r="B688" s="251"/>
      <c r="C688" s="251"/>
      <c r="D688" s="251"/>
      <c r="E688" s="252"/>
      <c r="F688" s="253"/>
      <c r="G688" s="253"/>
      <c r="H688" s="252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" customHeight="1">
      <c r="A689" s="250"/>
      <c r="B689" s="251"/>
      <c r="C689" s="251"/>
      <c r="D689" s="251"/>
      <c r="E689" s="252"/>
      <c r="F689" s="253"/>
      <c r="G689" s="253"/>
      <c r="H689" s="252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" customHeight="1">
      <c r="A690" s="250"/>
      <c r="B690" s="251"/>
      <c r="C690" s="251"/>
      <c r="D690" s="251"/>
      <c r="E690" s="252"/>
      <c r="F690" s="253"/>
      <c r="G690" s="253"/>
      <c r="H690" s="252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" customHeight="1">
      <c r="A691" s="250"/>
      <c r="B691" s="251"/>
      <c r="C691" s="251"/>
      <c r="D691" s="251"/>
      <c r="E691" s="252"/>
      <c r="F691" s="253"/>
      <c r="G691" s="253"/>
      <c r="H691" s="252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" customHeight="1">
      <c r="A692" s="250"/>
      <c r="B692" s="251"/>
      <c r="C692" s="251"/>
      <c r="D692" s="251"/>
      <c r="E692" s="252"/>
      <c r="F692" s="253"/>
      <c r="G692" s="253"/>
      <c r="H692" s="252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" customHeight="1">
      <c r="A693" s="250"/>
      <c r="B693" s="251"/>
      <c r="C693" s="251"/>
      <c r="D693" s="251"/>
      <c r="E693" s="252"/>
      <c r="F693" s="253"/>
      <c r="G693" s="253"/>
      <c r="H693" s="252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" customHeight="1">
      <c r="A694" s="250"/>
      <c r="B694" s="251"/>
      <c r="C694" s="251"/>
      <c r="D694" s="251"/>
      <c r="E694" s="252"/>
      <c r="F694" s="253"/>
      <c r="G694" s="253"/>
      <c r="H694" s="252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" customHeight="1">
      <c r="A695" s="250"/>
      <c r="B695" s="251"/>
      <c r="C695" s="251"/>
      <c r="D695" s="251"/>
      <c r="E695" s="252"/>
      <c r="F695" s="253"/>
      <c r="G695" s="253"/>
      <c r="H695" s="252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" customHeight="1">
      <c r="A696" s="250"/>
      <c r="B696" s="251"/>
      <c r="C696" s="251"/>
      <c r="D696" s="251"/>
      <c r="E696" s="252"/>
      <c r="F696" s="253"/>
      <c r="G696" s="253"/>
      <c r="H696" s="252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" customHeight="1">
      <c r="A697" s="250"/>
      <c r="B697" s="251"/>
      <c r="C697" s="251"/>
      <c r="D697" s="251"/>
      <c r="E697" s="252"/>
      <c r="F697" s="253"/>
      <c r="G697" s="253"/>
      <c r="H697" s="252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" customHeight="1">
      <c r="A698" s="250"/>
      <c r="B698" s="251"/>
      <c r="C698" s="251"/>
      <c r="D698" s="251"/>
      <c r="E698" s="252"/>
      <c r="F698" s="253"/>
      <c r="G698" s="253"/>
      <c r="H698" s="252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" customHeight="1">
      <c r="A699" s="250"/>
      <c r="B699" s="251"/>
      <c r="C699" s="251"/>
      <c r="D699" s="251"/>
      <c r="E699" s="252"/>
      <c r="F699" s="253"/>
      <c r="G699" s="253"/>
      <c r="H699" s="252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" customHeight="1">
      <c r="A700" s="250"/>
      <c r="B700" s="251"/>
      <c r="C700" s="251"/>
      <c r="D700" s="251"/>
      <c r="E700" s="252"/>
      <c r="F700" s="253"/>
      <c r="G700" s="253"/>
      <c r="H700" s="252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" customHeight="1">
      <c r="A701" s="250"/>
      <c r="B701" s="251"/>
      <c r="C701" s="251"/>
      <c r="D701" s="251"/>
      <c r="E701" s="252"/>
      <c r="F701" s="253"/>
      <c r="G701" s="253"/>
      <c r="H701" s="252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" customHeight="1">
      <c r="A702" s="250"/>
      <c r="B702" s="251"/>
      <c r="C702" s="251"/>
      <c r="D702" s="251"/>
      <c r="E702" s="252"/>
      <c r="F702" s="253"/>
      <c r="G702" s="253"/>
      <c r="H702" s="252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" customHeight="1">
      <c r="A703" s="250"/>
      <c r="B703" s="251"/>
      <c r="C703" s="251"/>
      <c r="D703" s="251"/>
      <c r="E703" s="252"/>
      <c r="F703" s="253"/>
      <c r="G703" s="253"/>
      <c r="H703" s="252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" customHeight="1">
      <c r="A704" s="250"/>
      <c r="B704" s="251"/>
      <c r="C704" s="251"/>
      <c r="D704" s="251"/>
      <c r="E704" s="252"/>
      <c r="F704" s="253"/>
      <c r="G704" s="253"/>
      <c r="H704" s="252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" customHeight="1">
      <c r="A705" s="250"/>
      <c r="B705" s="251"/>
      <c r="C705" s="251"/>
      <c r="D705" s="251"/>
      <c r="E705" s="252"/>
      <c r="F705" s="253"/>
      <c r="G705" s="253"/>
      <c r="H705" s="252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" customHeight="1">
      <c r="A706" s="250"/>
      <c r="B706" s="251"/>
      <c r="C706" s="251"/>
      <c r="D706" s="251"/>
      <c r="E706" s="252"/>
      <c r="F706" s="253"/>
      <c r="G706" s="253"/>
      <c r="H706" s="252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" customHeight="1">
      <c r="A707" s="250"/>
      <c r="B707" s="251"/>
      <c r="C707" s="251"/>
      <c r="D707" s="251"/>
      <c r="E707" s="252"/>
      <c r="F707" s="253"/>
      <c r="G707" s="253"/>
      <c r="H707" s="252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" customHeight="1">
      <c r="A708" s="250"/>
      <c r="B708" s="251"/>
      <c r="C708" s="251"/>
      <c r="D708" s="251"/>
      <c r="E708" s="252"/>
      <c r="F708" s="253"/>
      <c r="G708" s="253"/>
      <c r="H708" s="252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" customHeight="1">
      <c r="A709" s="250"/>
      <c r="B709" s="251"/>
      <c r="C709" s="251"/>
      <c r="D709" s="251"/>
      <c r="E709" s="252"/>
      <c r="F709" s="253"/>
      <c r="G709" s="253"/>
      <c r="H709" s="252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" customHeight="1">
      <c r="A710" s="250"/>
      <c r="B710" s="251"/>
      <c r="C710" s="251"/>
      <c r="D710" s="251"/>
      <c r="E710" s="252"/>
      <c r="F710" s="253"/>
      <c r="G710" s="253"/>
      <c r="H710" s="252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" customHeight="1">
      <c r="A711" s="250"/>
      <c r="B711" s="251"/>
      <c r="C711" s="251"/>
      <c r="D711" s="251"/>
      <c r="E711" s="252"/>
      <c r="F711" s="253"/>
      <c r="G711" s="253"/>
      <c r="H711" s="252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" customHeight="1">
      <c r="A712" s="250"/>
      <c r="B712" s="251"/>
      <c r="C712" s="251"/>
      <c r="D712" s="251"/>
      <c r="E712" s="252"/>
      <c r="F712" s="253"/>
      <c r="G712" s="253"/>
      <c r="H712" s="252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" customHeight="1">
      <c r="A713" s="250"/>
      <c r="B713" s="251"/>
      <c r="C713" s="251"/>
      <c r="D713" s="251"/>
      <c r="E713" s="252"/>
      <c r="F713" s="253"/>
      <c r="G713" s="253"/>
      <c r="H713" s="252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" customHeight="1">
      <c r="A714" s="250"/>
      <c r="B714" s="251"/>
      <c r="C714" s="251"/>
      <c r="D714" s="251"/>
      <c r="E714" s="252"/>
      <c r="F714" s="253"/>
      <c r="G714" s="253"/>
      <c r="H714" s="252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" customHeight="1">
      <c r="A715" s="250"/>
      <c r="B715" s="251"/>
      <c r="C715" s="251"/>
      <c r="D715" s="251"/>
      <c r="E715" s="252"/>
      <c r="F715" s="253"/>
      <c r="G715" s="253"/>
      <c r="H715" s="252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" customHeight="1">
      <c r="A716" s="250"/>
      <c r="B716" s="251"/>
      <c r="C716" s="251"/>
      <c r="D716" s="251"/>
      <c r="E716" s="252"/>
      <c r="F716" s="253"/>
      <c r="G716" s="253"/>
      <c r="H716" s="252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" customHeight="1">
      <c r="A717" s="250"/>
      <c r="B717" s="251"/>
      <c r="C717" s="251"/>
      <c r="D717" s="251"/>
      <c r="E717" s="252"/>
      <c r="F717" s="253"/>
      <c r="G717" s="253"/>
      <c r="H717" s="252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" customHeight="1">
      <c r="A718" s="250"/>
      <c r="B718" s="251"/>
      <c r="C718" s="251"/>
      <c r="D718" s="251"/>
      <c r="E718" s="252"/>
      <c r="F718" s="253"/>
      <c r="G718" s="253"/>
      <c r="H718" s="252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" customHeight="1">
      <c r="A719" s="250"/>
      <c r="B719" s="251"/>
      <c r="C719" s="251"/>
      <c r="D719" s="251"/>
      <c r="E719" s="252"/>
      <c r="F719" s="253"/>
      <c r="G719" s="253"/>
      <c r="H719" s="252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" customHeight="1">
      <c r="A720" s="250"/>
      <c r="B720" s="251"/>
      <c r="C720" s="251"/>
      <c r="D720" s="251"/>
      <c r="E720" s="252"/>
      <c r="F720" s="253"/>
      <c r="G720" s="253"/>
      <c r="H720" s="252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" customHeight="1">
      <c r="A721" s="250"/>
      <c r="B721" s="251"/>
      <c r="C721" s="251"/>
      <c r="D721" s="251"/>
      <c r="E721" s="252"/>
      <c r="F721" s="253"/>
      <c r="G721" s="253"/>
      <c r="H721" s="252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" customHeight="1">
      <c r="A722" s="250"/>
      <c r="B722" s="251"/>
      <c r="C722" s="251"/>
      <c r="D722" s="251"/>
      <c r="E722" s="252"/>
      <c r="F722" s="253"/>
      <c r="G722" s="253"/>
      <c r="H722" s="252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" customHeight="1">
      <c r="A723" s="250"/>
      <c r="B723" s="251"/>
      <c r="C723" s="251"/>
      <c r="D723" s="251"/>
      <c r="E723" s="252"/>
      <c r="F723" s="253"/>
      <c r="G723" s="253"/>
      <c r="H723" s="252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" customHeight="1">
      <c r="A724" s="250"/>
      <c r="B724" s="251"/>
      <c r="C724" s="251"/>
      <c r="D724" s="251"/>
      <c r="E724" s="252"/>
      <c r="F724" s="253"/>
      <c r="G724" s="253"/>
      <c r="H724" s="252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" customHeight="1">
      <c r="A725" s="250"/>
      <c r="B725" s="251"/>
      <c r="C725" s="251"/>
      <c r="D725" s="251"/>
      <c r="E725" s="252"/>
      <c r="F725" s="253"/>
      <c r="G725" s="253"/>
      <c r="H725" s="252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" customHeight="1">
      <c r="A726" s="250"/>
      <c r="B726" s="251"/>
      <c r="C726" s="251"/>
      <c r="D726" s="251"/>
      <c r="E726" s="252"/>
      <c r="F726" s="253"/>
      <c r="G726" s="253"/>
      <c r="H726" s="252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" customHeight="1">
      <c r="A727" s="250"/>
      <c r="B727" s="251"/>
      <c r="C727" s="251"/>
      <c r="D727" s="251"/>
      <c r="E727" s="252"/>
      <c r="F727" s="253"/>
      <c r="G727" s="253"/>
      <c r="H727" s="252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" customHeight="1">
      <c r="A728" s="250"/>
      <c r="B728" s="251"/>
      <c r="C728" s="251"/>
      <c r="D728" s="251"/>
      <c r="E728" s="252"/>
      <c r="F728" s="253"/>
      <c r="G728" s="253"/>
      <c r="H728" s="252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" customHeight="1">
      <c r="A729" s="250"/>
      <c r="B729" s="251"/>
      <c r="C729" s="251"/>
      <c r="D729" s="251"/>
      <c r="E729" s="252"/>
      <c r="F729" s="253"/>
      <c r="G729" s="253"/>
      <c r="H729" s="252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" customHeight="1">
      <c r="A730" s="250"/>
      <c r="B730" s="251"/>
      <c r="C730" s="251"/>
      <c r="D730" s="251"/>
      <c r="E730" s="252"/>
      <c r="F730" s="253"/>
      <c r="G730" s="253"/>
      <c r="H730" s="252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" customHeight="1">
      <c r="A731" s="250"/>
      <c r="B731" s="251"/>
      <c r="C731" s="251"/>
      <c r="D731" s="251"/>
      <c r="E731" s="252"/>
      <c r="F731" s="253"/>
      <c r="G731" s="253"/>
      <c r="H731" s="252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" customHeight="1">
      <c r="A732" s="250"/>
      <c r="B732" s="251"/>
      <c r="C732" s="251"/>
      <c r="D732" s="251"/>
      <c r="E732" s="252"/>
      <c r="F732" s="253"/>
      <c r="G732" s="253"/>
      <c r="H732" s="252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" customHeight="1">
      <c r="A733" s="250"/>
      <c r="B733" s="251"/>
      <c r="C733" s="251"/>
      <c r="D733" s="251"/>
      <c r="E733" s="252"/>
      <c r="F733" s="253"/>
      <c r="G733" s="253"/>
      <c r="H733" s="252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" customHeight="1">
      <c r="A734" s="250"/>
      <c r="B734" s="251"/>
      <c r="C734" s="251"/>
      <c r="D734" s="251"/>
      <c r="E734" s="252"/>
      <c r="F734" s="253"/>
      <c r="G734" s="253"/>
      <c r="H734" s="252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" customHeight="1">
      <c r="A735" s="250"/>
      <c r="B735" s="251"/>
      <c r="C735" s="251"/>
      <c r="D735" s="251"/>
      <c r="E735" s="252"/>
      <c r="F735" s="253"/>
      <c r="G735" s="253"/>
      <c r="H735" s="252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" customHeight="1">
      <c r="A736" s="250"/>
      <c r="B736" s="251"/>
      <c r="C736" s="251"/>
      <c r="D736" s="251"/>
      <c r="E736" s="252"/>
      <c r="F736" s="253"/>
      <c r="G736" s="253"/>
      <c r="H736" s="252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" customHeight="1">
      <c r="A737" s="250"/>
      <c r="B737" s="251"/>
      <c r="C737" s="251"/>
      <c r="D737" s="251"/>
      <c r="E737" s="252"/>
      <c r="F737" s="253"/>
      <c r="G737" s="253"/>
      <c r="H737" s="252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" customHeight="1">
      <c r="A738" s="250"/>
      <c r="B738" s="251"/>
      <c r="C738" s="251"/>
      <c r="D738" s="251"/>
      <c r="E738" s="252"/>
      <c r="F738" s="253"/>
      <c r="G738" s="253"/>
      <c r="H738" s="252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" customHeight="1">
      <c r="A739" s="250"/>
      <c r="B739" s="251"/>
      <c r="C739" s="251"/>
      <c r="D739" s="251"/>
      <c r="E739" s="252"/>
      <c r="F739" s="253"/>
      <c r="G739" s="253"/>
      <c r="H739" s="252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" customHeight="1">
      <c r="A740" s="250"/>
      <c r="B740" s="251"/>
      <c r="C740" s="251"/>
      <c r="D740" s="251"/>
      <c r="E740" s="252"/>
      <c r="F740" s="253"/>
      <c r="G740" s="253"/>
      <c r="H740" s="252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" customHeight="1">
      <c r="A741" s="250"/>
      <c r="B741" s="251"/>
      <c r="C741" s="251"/>
      <c r="D741" s="251"/>
      <c r="E741" s="252"/>
      <c r="F741" s="253"/>
      <c r="G741" s="253"/>
      <c r="H741" s="252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" customHeight="1">
      <c r="A742" s="250"/>
      <c r="B742" s="251"/>
      <c r="C742" s="251"/>
      <c r="D742" s="251"/>
      <c r="E742" s="252"/>
      <c r="F742" s="253"/>
      <c r="G742" s="253"/>
      <c r="H742" s="252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" customHeight="1">
      <c r="A743" s="250"/>
      <c r="B743" s="251"/>
      <c r="C743" s="251"/>
      <c r="D743" s="251"/>
      <c r="E743" s="252"/>
      <c r="F743" s="253"/>
      <c r="G743" s="253"/>
      <c r="H743" s="252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" customHeight="1">
      <c r="A744" s="250"/>
      <c r="B744" s="251"/>
      <c r="C744" s="251"/>
      <c r="D744" s="251"/>
      <c r="E744" s="252"/>
      <c r="F744" s="253"/>
      <c r="G744" s="253"/>
      <c r="H744" s="252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" customHeight="1">
      <c r="A745" s="250"/>
      <c r="B745" s="251"/>
      <c r="C745" s="251"/>
      <c r="D745" s="251"/>
      <c r="E745" s="252"/>
      <c r="F745" s="253"/>
      <c r="G745" s="253"/>
      <c r="H745" s="252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" customHeight="1">
      <c r="A746" s="250"/>
      <c r="B746" s="251"/>
      <c r="C746" s="251"/>
      <c r="D746" s="251"/>
      <c r="E746" s="252"/>
      <c r="F746" s="253"/>
      <c r="G746" s="253"/>
      <c r="H746" s="252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" customHeight="1">
      <c r="A747" s="250"/>
      <c r="B747" s="251"/>
      <c r="C747" s="251"/>
      <c r="D747" s="251"/>
      <c r="E747" s="252"/>
      <c r="F747" s="253"/>
      <c r="G747" s="253"/>
      <c r="H747" s="252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" customHeight="1">
      <c r="A748" s="250"/>
      <c r="B748" s="251"/>
      <c r="C748" s="251"/>
      <c r="D748" s="251"/>
      <c r="E748" s="252"/>
      <c r="F748" s="253"/>
      <c r="G748" s="253"/>
      <c r="H748" s="252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" customHeight="1">
      <c r="A749" s="250"/>
      <c r="B749" s="251"/>
      <c r="C749" s="251"/>
      <c r="D749" s="251"/>
      <c r="E749" s="252"/>
      <c r="F749" s="253"/>
      <c r="G749" s="253"/>
      <c r="H749" s="252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" customHeight="1">
      <c r="A750" s="250"/>
      <c r="B750" s="251"/>
      <c r="C750" s="251"/>
      <c r="D750" s="251"/>
      <c r="E750" s="252"/>
      <c r="F750" s="253"/>
      <c r="G750" s="253"/>
      <c r="H750" s="252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" customHeight="1">
      <c r="A751" s="250"/>
      <c r="B751" s="251"/>
      <c r="C751" s="251"/>
      <c r="D751" s="251"/>
      <c r="E751" s="252"/>
      <c r="F751" s="253"/>
      <c r="G751" s="253"/>
      <c r="H751" s="252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" customHeight="1">
      <c r="A752" s="250"/>
      <c r="B752" s="251"/>
      <c r="C752" s="251"/>
      <c r="D752" s="251"/>
      <c r="E752" s="252"/>
      <c r="F752" s="253"/>
      <c r="G752" s="253"/>
      <c r="H752" s="252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" customHeight="1">
      <c r="A753" s="250"/>
      <c r="B753" s="251"/>
      <c r="C753" s="251"/>
      <c r="D753" s="251"/>
      <c r="E753" s="252"/>
      <c r="F753" s="253"/>
      <c r="G753" s="253"/>
      <c r="H753" s="252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" customHeight="1">
      <c r="A754" s="250"/>
      <c r="B754" s="251"/>
      <c r="C754" s="251"/>
      <c r="D754" s="251"/>
      <c r="E754" s="252"/>
      <c r="F754" s="253"/>
      <c r="G754" s="253"/>
      <c r="H754" s="252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" customHeight="1">
      <c r="A755" s="250"/>
      <c r="B755" s="251"/>
      <c r="C755" s="251"/>
      <c r="D755" s="251"/>
      <c r="E755" s="252"/>
      <c r="F755" s="253"/>
      <c r="G755" s="253"/>
      <c r="H755" s="252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" customHeight="1">
      <c r="A756" s="250"/>
      <c r="B756" s="251"/>
      <c r="C756" s="251"/>
      <c r="D756" s="251"/>
      <c r="E756" s="252"/>
      <c r="F756" s="253"/>
      <c r="G756" s="253"/>
      <c r="H756" s="252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" customHeight="1">
      <c r="A757" s="250"/>
      <c r="B757" s="251"/>
      <c r="C757" s="251"/>
      <c r="D757" s="251"/>
      <c r="E757" s="252"/>
      <c r="F757" s="253"/>
      <c r="G757" s="253"/>
      <c r="H757" s="252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" customHeight="1">
      <c r="A758" s="250"/>
      <c r="B758" s="251"/>
      <c r="C758" s="251"/>
      <c r="D758" s="251"/>
      <c r="E758" s="252"/>
      <c r="F758" s="253"/>
      <c r="G758" s="253"/>
      <c r="H758" s="252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" customHeight="1">
      <c r="A759" s="250"/>
      <c r="B759" s="251"/>
      <c r="C759" s="251"/>
      <c r="D759" s="251"/>
      <c r="E759" s="252"/>
      <c r="F759" s="253"/>
      <c r="G759" s="253"/>
      <c r="H759" s="252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" customHeight="1">
      <c r="A760" s="250"/>
      <c r="B760" s="251"/>
      <c r="C760" s="251"/>
      <c r="D760" s="251"/>
      <c r="E760" s="252"/>
      <c r="F760" s="253"/>
      <c r="G760" s="253"/>
      <c r="H760" s="252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" customHeight="1">
      <c r="A761" s="250"/>
      <c r="B761" s="251"/>
      <c r="C761" s="251"/>
      <c r="D761" s="251"/>
      <c r="E761" s="252"/>
      <c r="F761" s="253"/>
      <c r="G761" s="253"/>
      <c r="H761" s="252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" customHeight="1">
      <c r="A762" s="250"/>
      <c r="B762" s="251"/>
      <c r="C762" s="251"/>
      <c r="D762" s="251"/>
      <c r="E762" s="252"/>
      <c r="F762" s="253"/>
      <c r="G762" s="253"/>
      <c r="H762" s="252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" customHeight="1">
      <c r="A763" s="250"/>
      <c r="B763" s="251"/>
      <c r="C763" s="251"/>
      <c r="D763" s="251"/>
      <c r="E763" s="252"/>
      <c r="F763" s="253"/>
      <c r="G763" s="253"/>
      <c r="H763" s="252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" customHeight="1">
      <c r="A764" s="250"/>
      <c r="B764" s="251"/>
      <c r="C764" s="251"/>
      <c r="D764" s="251"/>
      <c r="E764" s="252"/>
      <c r="F764" s="253"/>
      <c r="G764" s="253"/>
      <c r="H764" s="252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" customHeight="1">
      <c r="A765" s="250"/>
      <c r="B765" s="251"/>
      <c r="C765" s="251"/>
      <c r="D765" s="251"/>
      <c r="E765" s="252"/>
      <c r="F765" s="253"/>
      <c r="G765" s="253"/>
      <c r="H765" s="252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" customHeight="1">
      <c r="A766" s="250"/>
      <c r="B766" s="251"/>
      <c r="C766" s="251"/>
      <c r="D766" s="251"/>
      <c r="E766" s="252"/>
      <c r="F766" s="253"/>
      <c r="G766" s="253"/>
      <c r="H766" s="252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" customHeight="1">
      <c r="A767" s="250"/>
      <c r="B767" s="251"/>
      <c r="C767" s="251"/>
      <c r="D767" s="251"/>
      <c r="E767" s="252"/>
      <c r="F767" s="253"/>
      <c r="G767" s="253"/>
      <c r="H767" s="252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" customHeight="1">
      <c r="A768" s="250"/>
      <c r="B768" s="251"/>
      <c r="C768" s="251"/>
      <c r="D768" s="251"/>
      <c r="E768" s="252"/>
      <c r="F768" s="253"/>
      <c r="G768" s="253"/>
      <c r="H768" s="252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" customHeight="1">
      <c r="A769" s="250"/>
      <c r="B769" s="251"/>
      <c r="C769" s="251"/>
      <c r="D769" s="251"/>
      <c r="E769" s="252"/>
      <c r="F769" s="253"/>
      <c r="G769" s="253"/>
      <c r="H769" s="252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" customHeight="1">
      <c r="A770" s="250"/>
      <c r="B770" s="251"/>
      <c r="C770" s="251"/>
      <c r="D770" s="251"/>
      <c r="E770" s="252"/>
      <c r="F770" s="253"/>
      <c r="G770" s="253"/>
      <c r="H770" s="252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" customHeight="1">
      <c r="A771" s="250"/>
      <c r="B771" s="251"/>
      <c r="C771" s="251"/>
      <c r="D771" s="251"/>
      <c r="E771" s="252"/>
      <c r="F771" s="253"/>
      <c r="G771" s="253"/>
      <c r="H771" s="252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" customHeight="1">
      <c r="A772" s="250"/>
      <c r="B772" s="251"/>
      <c r="C772" s="251"/>
      <c r="D772" s="251"/>
      <c r="E772" s="252"/>
      <c r="F772" s="253"/>
      <c r="G772" s="253"/>
      <c r="H772" s="252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" customHeight="1">
      <c r="A773" s="250"/>
      <c r="B773" s="251"/>
      <c r="C773" s="251"/>
      <c r="D773" s="251"/>
      <c r="E773" s="252"/>
      <c r="F773" s="253"/>
      <c r="G773" s="253"/>
      <c r="H773" s="252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" customHeight="1">
      <c r="A774" s="250"/>
      <c r="B774" s="251"/>
      <c r="C774" s="251"/>
      <c r="D774" s="251"/>
      <c r="E774" s="252"/>
      <c r="F774" s="253"/>
      <c r="G774" s="253"/>
      <c r="H774" s="252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" customHeight="1">
      <c r="A775" s="250"/>
      <c r="B775" s="251"/>
      <c r="C775" s="251"/>
      <c r="D775" s="251"/>
      <c r="E775" s="252"/>
      <c r="F775" s="253"/>
      <c r="G775" s="253"/>
      <c r="H775" s="252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" customHeight="1">
      <c r="A776" s="250"/>
      <c r="B776" s="251"/>
      <c r="C776" s="251"/>
      <c r="D776" s="251"/>
      <c r="E776" s="252"/>
      <c r="F776" s="253"/>
      <c r="G776" s="253"/>
      <c r="H776" s="252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" customHeight="1">
      <c r="A777" s="250"/>
      <c r="B777" s="251"/>
      <c r="C777" s="251"/>
      <c r="D777" s="251"/>
      <c r="E777" s="252"/>
      <c r="F777" s="253"/>
      <c r="G777" s="253"/>
      <c r="H777" s="252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" customHeight="1">
      <c r="A778" s="250"/>
      <c r="B778" s="251"/>
      <c r="C778" s="251"/>
      <c r="D778" s="251"/>
      <c r="E778" s="252"/>
      <c r="F778" s="253"/>
      <c r="G778" s="253"/>
      <c r="H778" s="252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" customHeight="1">
      <c r="A779" s="250"/>
      <c r="B779" s="251"/>
      <c r="C779" s="251"/>
      <c r="D779" s="251"/>
      <c r="E779" s="252"/>
      <c r="F779" s="253"/>
      <c r="G779" s="253"/>
      <c r="H779" s="252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" customHeight="1">
      <c r="A780" s="250"/>
      <c r="B780" s="251"/>
      <c r="C780" s="251"/>
      <c r="D780" s="251"/>
      <c r="E780" s="252"/>
      <c r="F780" s="253"/>
      <c r="G780" s="253"/>
      <c r="H780" s="252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" customHeight="1">
      <c r="A781" s="250"/>
      <c r="B781" s="251"/>
      <c r="C781" s="251"/>
      <c r="D781" s="251"/>
      <c r="E781" s="252"/>
      <c r="F781" s="253"/>
      <c r="G781" s="253"/>
      <c r="H781" s="252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" customHeight="1">
      <c r="A782" s="250"/>
      <c r="B782" s="251"/>
      <c r="C782" s="251"/>
      <c r="D782" s="251"/>
      <c r="E782" s="252"/>
      <c r="F782" s="253"/>
      <c r="G782" s="253"/>
      <c r="H782" s="252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" customHeight="1">
      <c r="A783" s="250"/>
      <c r="B783" s="251"/>
      <c r="C783" s="251"/>
      <c r="D783" s="251"/>
      <c r="E783" s="252"/>
      <c r="F783" s="253"/>
      <c r="G783" s="253"/>
      <c r="H783" s="252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" customHeight="1">
      <c r="A784" s="250"/>
      <c r="B784" s="251"/>
      <c r="C784" s="251"/>
      <c r="D784" s="251"/>
      <c r="E784" s="252"/>
      <c r="F784" s="253"/>
      <c r="G784" s="253"/>
      <c r="H784" s="252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" customHeight="1">
      <c r="A785" s="250"/>
      <c r="B785" s="251"/>
      <c r="C785" s="251"/>
      <c r="D785" s="251"/>
      <c r="E785" s="252"/>
      <c r="F785" s="253"/>
      <c r="G785" s="253"/>
      <c r="H785" s="252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" customHeight="1">
      <c r="A786" s="250"/>
      <c r="B786" s="251"/>
      <c r="C786" s="251"/>
      <c r="D786" s="251"/>
      <c r="E786" s="252"/>
      <c r="F786" s="253"/>
      <c r="G786" s="253"/>
      <c r="H786" s="252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" customHeight="1">
      <c r="A787" s="250"/>
      <c r="B787" s="251"/>
      <c r="C787" s="251"/>
      <c r="D787" s="251"/>
      <c r="E787" s="252"/>
      <c r="F787" s="253"/>
      <c r="G787" s="253"/>
      <c r="H787" s="252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" customHeight="1">
      <c r="A788" s="250"/>
      <c r="B788" s="251"/>
      <c r="C788" s="251"/>
      <c r="D788" s="251"/>
      <c r="E788" s="252"/>
      <c r="F788" s="253"/>
      <c r="G788" s="253"/>
      <c r="H788" s="252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" customHeight="1">
      <c r="A789" s="250"/>
      <c r="B789" s="251"/>
      <c r="C789" s="251"/>
      <c r="D789" s="251"/>
      <c r="E789" s="252"/>
      <c r="F789" s="253"/>
      <c r="G789" s="253"/>
      <c r="H789" s="252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" customHeight="1">
      <c r="A790" s="250"/>
      <c r="B790" s="251"/>
      <c r="C790" s="251"/>
      <c r="D790" s="251"/>
      <c r="E790" s="252"/>
      <c r="F790" s="253"/>
      <c r="G790" s="253"/>
      <c r="H790" s="252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" customHeight="1">
      <c r="A791" s="250"/>
      <c r="B791" s="251"/>
      <c r="C791" s="251"/>
      <c r="D791" s="251"/>
      <c r="E791" s="252"/>
      <c r="F791" s="253"/>
      <c r="G791" s="253"/>
      <c r="H791" s="252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" customHeight="1">
      <c r="A792" s="250"/>
      <c r="B792" s="251"/>
      <c r="C792" s="251"/>
      <c r="D792" s="251"/>
      <c r="E792" s="252"/>
      <c r="F792" s="253"/>
      <c r="G792" s="253"/>
      <c r="H792" s="252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" customHeight="1">
      <c r="A793" s="250"/>
      <c r="B793" s="251"/>
      <c r="C793" s="251"/>
      <c r="D793" s="251"/>
      <c r="E793" s="252"/>
      <c r="F793" s="253"/>
      <c r="G793" s="253"/>
      <c r="H793" s="252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" customHeight="1">
      <c r="A794" s="250"/>
      <c r="B794" s="251"/>
      <c r="C794" s="251"/>
      <c r="D794" s="251"/>
      <c r="E794" s="252"/>
      <c r="F794" s="253"/>
      <c r="G794" s="253"/>
      <c r="H794" s="252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" customHeight="1">
      <c r="A795" s="250"/>
      <c r="B795" s="251"/>
      <c r="C795" s="251"/>
      <c r="D795" s="251"/>
      <c r="E795" s="252"/>
      <c r="F795" s="253"/>
      <c r="G795" s="253"/>
      <c r="H795" s="252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" customHeight="1">
      <c r="A796" s="250"/>
      <c r="B796" s="251"/>
      <c r="C796" s="251"/>
      <c r="D796" s="251"/>
      <c r="E796" s="252"/>
      <c r="F796" s="253"/>
      <c r="G796" s="253"/>
      <c r="H796" s="252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" customHeight="1">
      <c r="A797" s="250"/>
      <c r="B797" s="251"/>
      <c r="C797" s="251"/>
      <c r="D797" s="251"/>
      <c r="E797" s="252"/>
      <c r="F797" s="253"/>
      <c r="G797" s="253"/>
      <c r="H797" s="252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" customHeight="1">
      <c r="A798" s="250"/>
      <c r="B798" s="251"/>
      <c r="C798" s="251"/>
      <c r="D798" s="251"/>
      <c r="E798" s="252"/>
      <c r="F798" s="253"/>
      <c r="G798" s="253"/>
      <c r="H798" s="252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" customHeight="1">
      <c r="A799" s="250"/>
      <c r="B799" s="251"/>
      <c r="C799" s="251"/>
      <c r="D799" s="251"/>
      <c r="E799" s="252"/>
      <c r="F799" s="253"/>
      <c r="G799" s="253"/>
      <c r="H799" s="252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" customHeight="1">
      <c r="A800" s="250"/>
      <c r="B800" s="251"/>
      <c r="C800" s="251"/>
      <c r="D800" s="251"/>
      <c r="E800" s="252"/>
      <c r="F800" s="253"/>
      <c r="G800" s="253"/>
      <c r="H800" s="252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" customHeight="1">
      <c r="A801" s="250"/>
      <c r="B801" s="251"/>
      <c r="C801" s="251"/>
      <c r="D801" s="251"/>
      <c r="E801" s="252"/>
      <c r="F801" s="253"/>
      <c r="G801" s="253"/>
      <c r="H801" s="252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" customHeight="1">
      <c r="A802" s="250"/>
      <c r="B802" s="251"/>
      <c r="C802" s="251"/>
      <c r="D802" s="251"/>
      <c r="E802" s="252"/>
      <c r="F802" s="253"/>
      <c r="G802" s="253"/>
      <c r="H802" s="252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" customHeight="1">
      <c r="A803" s="250"/>
      <c r="B803" s="251"/>
      <c r="C803" s="251"/>
      <c r="D803" s="251"/>
      <c r="E803" s="252"/>
      <c r="F803" s="253"/>
      <c r="G803" s="253"/>
      <c r="H803" s="252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" customHeight="1">
      <c r="A804" s="250"/>
      <c r="B804" s="251"/>
      <c r="C804" s="251"/>
      <c r="D804" s="251"/>
      <c r="E804" s="252"/>
      <c r="F804" s="253"/>
      <c r="G804" s="253"/>
      <c r="H804" s="252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" customHeight="1">
      <c r="A805" s="250"/>
      <c r="B805" s="251"/>
      <c r="C805" s="251"/>
      <c r="D805" s="251"/>
      <c r="E805" s="252"/>
      <c r="F805" s="253"/>
      <c r="G805" s="253"/>
      <c r="H805" s="252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" customHeight="1">
      <c r="A806" s="250"/>
      <c r="B806" s="251"/>
      <c r="C806" s="251"/>
      <c r="D806" s="251"/>
      <c r="E806" s="252"/>
      <c r="F806" s="253"/>
      <c r="G806" s="253"/>
      <c r="H806" s="252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" customHeight="1">
      <c r="A807" s="250"/>
      <c r="B807" s="251"/>
      <c r="C807" s="251"/>
      <c r="D807" s="251"/>
      <c r="E807" s="252"/>
      <c r="F807" s="253"/>
      <c r="G807" s="253"/>
      <c r="H807" s="252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" customHeight="1">
      <c r="A808" s="250"/>
      <c r="B808" s="251"/>
      <c r="C808" s="251"/>
      <c r="D808" s="251"/>
      <c r="E808" s="252"/>
      <c r="F808" s="253"/>
      <c r="G808" s="253"/>
      <c r="H808" s="252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" customHeight="1">
      <c r="A809" s="250"/>
      <c r="B809" s="251"/>
      <c r="C809" s="251"/>
      <c r="D809" s="251"/>
      <c r="E809" s="252"/>
      <c r="F809" s="253"/>
      <c r="G809" s="253"/>
      <c r="H809" s="252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" customHeight="1">
      <c r="A810" s="250"/>
      <c r="B810" s="251"/>
      <c r="C810" s="251"/>
      <c r="D810" s="251"/>
      <c r="E810" s="252"/>
      <c r="F810" s="253"/>
      <c r="G810" s="253"/>
      <c r="H810" s="252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" customHeight="1">
      <c r="A811" s="250"/>
      <c r="B811" s="251"/>
      <c r="C811" s="251"/>
      <c r="D811" s="251"/>
      <c r="E811" s="252"/>
      <c r="F811" s="253"/>
      <c r="G811" s="253"/>
      <c r="H811" s="252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" customHeight="1">
      <c r="A812" s="250"/>
      <c r="B812" s="251"/>
      <c r="C812" s="251"/>
      <c r="D812" s="251"/>
      <c r="E812" s="252"/>
      <c r="F812" s="253"/>
      <c r="G812" s="253"/>
      <c r="H812" s="252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" customHeight="1">
      <c r="A813" s="250"/>
      <c r="B813" s="251"/>
      <c r="C813" s="251"/>
      <c r="D813" s="251"/>
      <c r="E813" s="252"/>
      <c r="F813" s="253"/>
      <c r="G813" s="253"/>
      <c r="H813" s="252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" customHeight="1">
      <c r="A814" s="250"/>
      <c r="B814" s="251"/>
      <c r="C814" s="251"/>
      <c r="D814" s="251"/>
      <c r="E814" s="252"/>
      <c r="F814" s="253"/>
      <c r="G814" s="253"/>
      <c r="H814" s="252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" customHeight="1">
      <c r="A815" s="250"/>
      <c r="B815" s="251"/>
      <c r="C815" s="251"/>
      <c r="D815" s="251"/>
      <c r="E815" s="252"/>
      <c r="F815" s="253"/>
      <c r="G815" s="253"/>
      <c r="H815" s="252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" customHeight="1">
      <c r="A816" s="250"/>
      <c r="B816" s="251"/>
      <c r="C816" s="251"/>
      <c r="D816" s="251"/>
      <c r="E816" s="252"/>
      <c r="F816" s="253"/>
      <c r="G816" s="253"/>
      <c r="H816" s="252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" customHeight="1">
      <c r="A817" s="250"/>
      <c r="B817" s="251"/>
      <c r="C817" s="251"/>
      <c r="D817" s="251"/>
      <c r="E817" s="252"/>
      <c r="F817" s="253"/>
      <c r="G817" s="253"/>
      <c r="H817" s="252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" customHeight="1">
      <c r="A818" s="250"/>
      <c r="B818" s="251"/>
      <c r="C818" s="251"/>
      <c r="D818" s="251"/>
      <c r="E818" s="252"/>
      <c r="F818" s="253"/>
      <c r="G818" s="253"/>
      <c r="H818" s="252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" customHeight="1">
      <c r="A819" s="250"/>
      <c r="B819" s="251"/>
      <c r="C819" s="251"/>
      <c r="D819" s="251"/>
      <c r="E819" s="252"/>
      <c r="F819" s="253"/>
      <c r="G819" s="253"/>
      <c r="H819" s="252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" customHeight="1">
      <c r="A820" s="250"/>
      <c r="B820" s="251"/>
      <c r="C820" s="251"/>
      <c r="D820" s="251"/>
      <c r="E820" s="252"/>
      <c r="F820" s="253"/>
      <c r="G820" s="253"/>
      <c r="H820" s="252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" customHeight="1">
      <c r="A821" s="250"/>
      <c r="B821" s="251"/>
      <c r="C821" s="251"/>
      <c r="D821" s="251"/>
      <c r="E821" s="252"/>
      <c r="F821" s="253"/>
      <c r="G821" s="253"/>
      <c r="H821" s="252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" customHeight="1">
      <c r="A822" s="250"/>
      <c r="B822" s="251"/>
      <c r="C822" s="251"/>
      <c r="D822" s="251"/>
      <c r="E822" s="252"/>
      <c r="F822" s="253"/>
      <c r="G822" s="253"/>
      <c r="H822" s="252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" customHeight="1">
      <c r="A823" s="250"/>
      <c r="B823" s="251"/>
      <c r="C823" s="251"/>
      <c r="D823" s="251"/>
      <c r="E823" s="252"/>
      <c r="F823" s="253"/>
      <c r="G823" s="253"/>
      <c r="H823" s="252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" customHeight="1">
      <c r="A824" s="250"/>
      <c r="B824" s="251"/>
      <c r="C824" s="251"/>
      <c r="D824" s="251"/>
      <c r="E824" s="252"/>
      <c r="F824" s="253"/>
      <c r="G824" s="253"/>
      <c r="H824" s="252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" customHeight="1">
      <c r="A825" s="250"/>
      <c r="B825" s="251"/>
      <c r="C825" s="251"/>
      <c r="D825" s="251"/>
      <c r="E825" s="252"/>
      <c r="F825" s="253"/>
      <c r="G825" s="253"/>
      <c r="H825" s="252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" customHeight="1">
      <c r="A826" s="250"/>
      <c r="B826" s="251"/>
      <c r="C826" s="251"/>
      <c r="D826" s="251"/>
      <c r="E826" s="252"/>
      <c r="F826" s="253"/>
      <c r="G826" s="253"/>
      <c r="H826" s="252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" customHeight="1">
      <c r="A827" s="250"/>
      <c r="B827" s="251"/>
      <c r="C827" s="251"/>
      <c r="D827" s="251"/>
      <c r="E827" s="252"/>
      <c r="F827" s="253"/>
      <c r="G827" s="253"/>
      <c r="H827" s="252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" customHeight="1">
      <c r="A828" s="250"/>
      <c r="B828" s="251"/>
      <c r="C828" s="251"/>
      <c r="D828" s="251"/>
      <c r="E828" s="252"/>
      <c r="F828" s="253"/>
      <c r="G828" s="253"/>
      <c r="H828" s="252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" customHeight="1">
      <c r="A829" s="250"/>
      <c r="B829" s="251"/>
      <c r="C829" s="251"/>
      <c r="D829" s="251"/>
      <c r="E829" s="252"/>
      <c r="F829" s="253"/>
      <c r="G829" s="253"/>
      <c r="H829" s="252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" customHeight="1">
      <c r="A830" s="250"/>
      <c r="B830" s="251"/>
      <c r="C830" s="251"/>
      <c r="D830" s="251"/>
      <c r="E830" s="252"/>
      <c r="F830" s="253"/>
      <c r="G830" s="253"/>
      <c r="H830" s="252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" customHeight="1">
      <c r="A831" s="250"/>
      <c r="B831" s="251"/>
      <c r="C831" s="251"/>
      <c r="D831" s="251"/>
      <c r="E831" s="252"/>
      <c r="F831" s="253"/>
      <c r="G831" s="253"/>
      <c r="H831" s="252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" customHeight="1">
      <c r="A832" s="250"/>
      <c r="B832" s="251"/>
      <c r="C832" s="251"/>
      <c r="D832" s="251"/>
      <c r="E832" s="252"/>
      <c r="F832" s="253"/>
      <c r="G832" s="253"/>
      <c r="H832" s="252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" customHeight="1">
      <c r="A833" s="250"/>
      <c r="B833" s="251"/>
      <c r="C833" s="251"/>
      <c r="D833" s="251"/>
      <c r="E833" s="252"/>
      <c r="F833" s="253"/>
      <c r="G833" s="253"/>
      <c r="H833" s="252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" customHeight="1">
      <c r="A834" s="250"/>
      <c r="B834" s="251"/>
      <c r="C834" s="251"/>
      <c r="D834" s="251"/>
      <c r="E834" s="252"/>
      <c r="F834" s="253"/>
      <c r="G834" s="253"/>
      <c r="H834" s="252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" customHeight="1">
      <c r="A835" s="250"/>
      <c r="B835" s="251"/>
      <c r="C835" s="251"/>
      <c r="D835" s="251"/>
      <c r="E835" s="252"/>
      <c r="F835" s="253"/>
      <c r="G835" s="253"/>
      <c r="H835" s="252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" customHeight="1">
      <c r="A836" s="250"/>
      <c r="B836" s="251"/>
      <c r="C836" s="251"/>
      <c r="D836" s="251"/>
      <c r="E836" s="252"/>
      <c r="F836" s="253"/>
      <c r="G836" s="253"/>
      <c r="H836" s="252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" customHeight="1">
      <c r="A837" s="250"/>
      <c r="B837" s="251"/>
      <c r="C837" s="251"/>
      <c r="D837" s="251"/>
      <c r="E837" s="252"/>
      <c r="F837" s="253"/>
      <c r="G837" s="253"/>
      <c r="H837" s="252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" customHeight="1">
      <c r="A838" s="250"/>
      <c r="B838" s="251"/>
      <c r="C838" s="251"/>
      <c r="D838" s="251"/>
      <c r="E838" s="252"/>
      <c r="F838" s="253"/>
      <c r="G838" s="253"/>
      <c r="H838" s="252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" customHeight="1">
      <c r="A839" s="250"/>
      <c r="B839" s="251"/>
      <c r="C839" s="251"/>
      <c r="D839" s="251"/>
      <c r="E839" s="252"/>
      <c r="F839" s="253"/>
      <c r="G839" s="253"/>
      <c r="H839" s="252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" customHeight="1">
      <c r="A840" s="250"/>
      <c r="B840" s="251"/>
      <c r="C840" s="251"/>
      <c r="D840" s="251"/>
      <c r="E840" s="252"/>
      <c r="F840" s="253"/>
      <c r="G840" s="253"/>
      <c r="H840" s="252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" customHeight="1">
      <c r="A841" s="250"/>
      <c r="B841" s="251"/>
      <c r="C841" s="251"/>
      <c r="D841" s="251"/>
      <c r="E841" s="252"/>
      <c r="F841" s="253"/>
      <c r="G841" s="253"/>
      <c r="H841" s="252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" customHeight="1">
      <c r="A842" s="250"/>
      <c r="B842" s="251"/>
      <c r="C842" s="251"/>
      <c r="D842" s="251"/>
      <c r="E842" s="252"/>
      <c r="F842" s="253"/>
      <c r="G842" s="253"/>
      <c r="H842" s="252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" customHeight="1">
      <c r="A843" s="250"/>
      <c r="B843" s="251"/>
      <c r="C843" s="251"/>
      <c r="D843" s="251"/>
      <c r="E843" s="252"/>
      <c r="F843" s="253"/>
      <c r="G843" s="253"/>
      <c r="H843" s="252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" customHeight="1">
      <c r="A844" s="250"/>
      <c r="B844" s="251"/>
      <c r="C844" s="251"/>
      <c r="D844" s="251"/>
      <c r="E844" s="252"/>
      <c r="F844" s="253"/>
      <c r="G844" s="253"/>
      <c r="H844" s="252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" customHeight="1">
      <c r="A845" s="250"/>
      <c r="B845" s="251"/>
      <c r="C845" s="251"/>
      <c r="D845" s="251"/>
      <c r="E845" s="252"/>
      <c r="F845" s="253"/>
      <c r="G845" s="253"/>
      <c r="H845" s="252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" customHeight="1">
      <c r="A846" s="250"/>
      <c r="B846" s="251"/>
      <c r="C846" s="251"/>
      <c r="D846" s="251"/>
      <c r="E846" s="252"/>
      <c r="F846" s="253"/>
      <c r="G846" s="253"/>
      <c r="H846" s="252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" customHeight="1">
      <c r="A847" s="250"/>
      <c r="B847" s="251"/>
      <c r="C847" s="251"/>
      <c r="D847" s="251"/>
      <c r="E847" s="252"/>
      <c r="F847" s="253"/>
      <c r="G847" s="253"/>
      <c r="H847" s="252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" customHeight="1">
      <c r="A848" s="250"/>
      <c r="B848" s="251"/>
      <c r="C848" s="251"/>
      <c r="D848" s="251"/>
      <c r="E848" s="252"/>
      <c r="F848" s="253"/>
      <c r="G848" s="253"/>
      <c r="H848" s="252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" customHeight="1">
      <c r="A849" s="250"/>
      <c r="B849" s="251"/>
      <c r="C849" s="251"/>
      <c r="D849" s="251"/>
      <c r="E849" s="252"/>
      <c r="F849" s="253"/>
      <c r="G849" s="253"/>
      <c r="H849" s="252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" customHeight="1">
      <c r="A850" s="250"/>
      <c r="B850" s="251"/>
      <c r="C850" s="251"/>
      <c r="D850" s="251"/>
      <c r="E850" s="252"/>
      <c r="F850" s="253"/>
      <c r="G850" s="253"/>
      <c r="H850" s="252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" customHeight="1">
      <c r="A851" s="250"/>
      <c r="B851" s="251"/>
      <c r="C851" s="251"/>
      <c r="D851" s="251"/>
      <c r="E851" s="252"/>
      <c r="F851" s="253"/>
      <c r="G851" s="253"/>
      <c r="H851" s="252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" customHeight="1">
      <c r="A852" s="250"/>
      <c r="B852" s="251"/>
      <c r="C852" s="251"/>
      <c r="D852" s="251"/>
      <c r="E852" s="252"/>
      <c r="F852" s="253"/>
      <c r="G852" s="253"/>
      <c r="H852" s="252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" customHeight="1">
      <c r="A853" s="250"/>
      <c r="B853" s="251"/>
      <c r="C853" s="251"/>
      <c r="D853" s="251"/>
      <c r="E853" s="252"/>
      <c r="F853" s="253"/>
      <c r="G853" s="253"/>
      <c r="H853" s="252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" customHeight="1">
      <c r="A854" s="250"/>
      <c r="B854" s="251"/>
      <c r="C854" s="251"/>
      <c r="D854" s="251"/>
      <c r="E854" s="252"/>
      <c r="F854" s="253"/>
      <c r="G854" s="253"/>
      <c r="H854" s="252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" customHeight="1">
      <c r="A855" s="250"/>
      <c r="B855" s="251"/>
      <c r="C855" s="251"/>
      <c r="D855" s="251"/>
      <c r="E855" s="252"/>
      <c r="F855" s="253"/>
      <c r="G855" s="253"/>
      <c r="H855" s="252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" customHeight="1">
      <c r="A856" s="250"/>
      <c r="B856" s="251"/>
      <c r="C856" s="251"/>
      <c r="D856" s="251"/>
      <c r="E856" s="252"/>
      <c r="F856" s="253"/>
      <c r="G856" s="253"/>
      <c r="H856" s="252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" customHeight="1">
      <c r="A857" s="250"/>
      <c r="B857" s="251"/>
      <c r="C857" s="251"/>
      <c r="D857" s="251"/>
      <c r="E857" s="252"/>
      <c r="F857" s="253"/>
      <c r="G857" s="253"/>
      <c r="H857" s="252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" customHeight="1">
      <c r="A858" s="250"/>
      <c r="B858" s="251"/>
      <c r="C858" s="251"/>
      <c r="D858" s="251"/>
      <c r="E858" s="252"/>
      <c r="F858" s="253"/>
      <c r="G858" s="253"/>
      <c r="H858" s="252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" customHeight="1">
      <c r="A859" s="250"/>
      <c r="B859" s="251"/>
      <c r="C859" s="251"/>
      <c r="D859" s="251"/>
      <c r="E859" s="252"/>
      <c r="F859" s="253"/>
      <c r="G859" s="253"/>
      <c r="H859" s="252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" customHeight="1">
      <c r="A860" s="250"/>
      <c r="B860" s="251"/>
      <c r="C860" s="251"/>
      <c r="D860" s="251"/>
      <c r="E860" s="252"/>
      <c r="F860" s="253"/>
      <c r="G860" s="253"/>
      <c r="H860" s="252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" customHeight="1">
      <c r="A861" s="250"/>
      <c r="B861" s="251"/>
      <c r="C861" s="251"/>
      <c r="D861" s="251"/>
      <c r="E861" s="252"/>
      <c r="F861" s="253"/>
      <c r="G861" s="253"/>
      <c r="H861" s="252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" customHeight="1">
      <c r="A862" s="250"/>
      <c r="B862" s="251"/>
      <c r="C862" s="251"/>
      <c r="D862" s="251"/>
      <c r="E862" s="252"/>
      <c r="F862" s="253"/>
      <c r="G862" s="253"/>
      <c r="H862" s="252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" customHeight="1">
      <c r="A863" s="250"/>
      <c r="B863" s="251"/>
      <c r="C863" s="251"/>
      <c r="D863" s="251"/>
      <c r="E863" s="252"/>
      <c r="F863" s="253"/>
      <c r="G863" s="253"/>
      <c r="H863" s="252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" customHeight="1">
      <c r="A864" s="250"/>
      <c r="B864" s="251"/>
      <c r="C864" s="251"/>
      <c r="D864" s="251"/>
      <c r="E864" s="252"/>
      <c r="F864" s="253"/>
      <c r="G864" s="253"/>
      <c r="H864" s="252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" customHeight="1">
      <c r="A865" s="250"/>
      <c r="B865" s="251"/>
      <c r="C865" s="251"/>
      <c r="D865" s="251"/>
      <c r="E865" s="252"/>
      <c r="F865" s="253"/>
      <c r="G865" s="253"/>
      <c r="H865" s="252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" customHeight="1">
      <c r="A866" s="250"/>
      <c r="B866" s="251"/>
      <c r="C866" s="251"/>
      <c r="D866" s="251"/>
      <c r="E866" s="252"/>
      <c r="F866" s="253"/>
      <c r="G866" s="253"/>
      <c r="H866" s="252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" customHeight="1">
      <c r="A867" s="250"/>
      <c r="B867" s="251"/>
      <c r="C867" s="251"/>
      <c r="D867" s="251"/>
      <c r="E867" s="252"/>
      <c r="F867" s="253"/>
      <c r="G867" s="253"/>
      <c r="H867" s="252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" customHeight="1">
      <c r="A868" s="250"/>
      <c r="B868" s="251"/>
      <c r="C868" s="251"/>
      <c r="D868" s="251"/>
      <c r="E868" s="252"/>
      <c r="F868" s="253"/>
      <c r="G868" s="253"/>
      <c r="H868" s="252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" customHeight="1">
      <c r="A869" s="250"/>
      <c r="B869" s="251"/>
      <c r="C869" s="251"/>
      <c r="D869" s="251"/>
      <c r="E869" s="252"/>
      <c r="F869" s="253"/>
      <c r="G869" s="253"/>
      <c r="H869" s="252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" customHeight="1">
      <c r="A870" s="250"/>
      <c r="B870" s="251"/>
      <c r="C870" s="251"/>
      <c r="D870" s="251"/>
      <c r="E870" s="252"/>
      <c r="F870" s="253"/>
      <c r="G870" s="253"/>
      <c r="H870" s="252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" customHeight="1">
      <c r="A871" s="250"/>
      <c r="B871" s="251"/>
      <c r="C871" s="251"/>
      <c r="D871" s="251"/>
      <c r="E871" s="252"/>
      <c r="F871" s="253"/>
      <c r="G871" s="253"/>
      <c r="H871" s="252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" customHeight="1">
      <c r="A872" s="250"/>
      <c r="B872" s="251"/>
      <c r="C872" s="251"/>
      <c r="D872" s="251"/>
      <c r="E872" s="252"/>
      <c r="F872" s="253"/>
      <c r="G872" s="253"/>
      <c r="H872" s="252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" customHeight="1">
      <c r="A873" s="250"/>
      <c r="B873" s="251"/>
      <c r="C873" s="251"/>
      <c r="D873" s="251"/>
      <c r="E873" s="252"/>
      <c r="F873" s="253"/>
      <c r="G873" s="253"/>
      <c r="H873" s="252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" customHeight="1">
      <c r="A874" s="250"/>
      <c r="B874" s="251"/>
      <c r="C874" s="251"/>
      <c r="D874" s="251"/>
      <c r="E874" s="252"/>
      <c r="F874" s="253"/>
      <c r="G874" s="253"/>
      <c r="H874" s="252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" customHeight="1">
      <c r="A875" s="250"/>
      <c r="B875" s="251"/>
      <c r="C875" s="251"/>
      <c r="D875" s="251"/>
      <c r="E875" s="252"/>
      <c r="F875" s="253"/>
      <c r="G875" s="253"/>
      <c r="H875" s="252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" customHeight="1">
      <c r="A876" s="250"/>
      <c r="B876" s="251"/>
      <c r="C876" s="251"/>
      <c r="D876" s="251"/>
      <c r="E876" s="252"/>
      <c r="F876" s="253"/>
      <c r="G876" s="253"/>
      <c r="H876" s="252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" customHeight="1">
      <c r="A877" s="250"/>
      <c r="B877" s="251"/>
      <c r="C877" s="251"/>
      <c r="D877" s="251"/>
      <c r="E877" s="252"/>
      <c r="F877" s="253"/>
      <c r="G877" s="253"/>
      <c r="H877" s="252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" customHeight="1">
      <c r="A878" s="250"/>
      <c r="B878" s="251"/>
      <c r="C878" s="251"/>
      <c r="D878" s="251"/>
      <c r="E878" s="252"/>
      <c r="F878" s="253"/>
      <c r="G878" s="253"/>
      <c r="H878" s="252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" customHeight="1">
      <c r="A879" s="250"/>
      <c r="B879" s="251"/>
      <c r="C879" s="251"/>
      <c r="D879" s="251"/>
      <c r="E879" s="252"/>
      <c r="F879" s="253"/>
      <c r="G879" s="253"/>
      <c r="H879" s="252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" customHeight="1">
      <c r="A880" s="250"/>
      <c r="B880" s="251"/>
      <c r="C880" s="251"/>
      <c r="D880" s="251"/>
      <c r="E880" s="252"/>
      <c r="F880" s="253"/>
      <c r="G880" s="253"/>
      <c r="H880" s="252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" customHeight="1">
      <c r="A881" s="250"/>
      <c r="B881" s="251"/>
      <c r="C881" s="251"/>
      <c r="D881" s="251"/>
      <c r="E881" s="252"/>
      <c r="F881" s="253"/>
      <c r="G881" s="253"/>
      <c r="H881" s="252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" customHeight="1">
      <c r="A882" s="250"/>
      <c r="B882" s="251"/>
      <c r="C882" s="251"/>
      <c r="D882" s="251"/>
      <c r="E882" s="252"/>
      <c r="F882" s="253"/>
      <c r="G882" s="253"/>
      <c r="H882" s="252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" customHeight="1">
      <c r="A883" s="250"/>
      <c r="B883" s="251"/>
      <c r="C883" s="251"/>
      <c r="D883" s="251"/>
      <c r="E883" s="252"/>
      <c r="F883" s="253"/>
      <c r="G883" s="253"/>
      <c r="H883" s="252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" customHeight="1">
      <c r="A884" s="250"/>
      <c r="B884" s="251"/>
      <c r="C884" s="251"/>
      <c r="D884" s="251"/>
      <c r="E884" s="252"/>
      <c r="F884" s="253"/>
      <c r="G884" s="253"/>
      <c r="H884" s="252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" customHeight="1">
      <c r="A885" s="250"/>
      <c r="B885" s="251"/>
      <c r="C885" s="251"/>
      <c r="D885" s="251"/>
      <c r="E885" s="252"/>
      <c r="F885" s="253"/>
      <c r="G885" s="253"/>
      <c r="H885" s="252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" customHeight="1">
      <c r="A886" s="250"/>
      <c r="B886" s="251"/>
      <c r="C886" s="251"/>
      <c r="D886" s="251"/>
      <c r="E886" s="252"/>
      <c r="F886" s="253"/>
      <c r="G886" s="253"/>
      <c r="H886" s="252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" customHeight="1">
      <c r="A887" s="250"/>
      <c r="B887" s="251"/>
      <c r="C887" s="251"/>
      <c r="D887" s="251"/>
      <c r="E887" s="252"/>
      <c r="F887" s="253"/>
      <c r="G887" s="253"/>
      <c r="H887" s="252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" customHeight="1">
      <c r="A888" s="250"/>
      <c r="B888" s="251"/>
      <c r="C888" s="251"/>
      <c r="D888" s="251"/>
      <c r="E888" s="252"/>
      <c r="F888" s="253"/>
      <c r="G888" s="253"/>
      <c r="H888" s="252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" customHeight="1">
      <c r="A889" s="250"/>
      <c r="B889" s="251"/>
      <c r="C889" s="251"/>
      <c r="D889" s="251"/>
      <c r="E889" s="252"/>
      <c r="F889" s="253"/>
      <c r="G889" s="253"/>
      <c r="H889" s="252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" customHeight="1">
      <c r="A890" s="250"/>
      <c r="B890" s="251"/>
      <c r="C890" s="251"/>
      <c r="D890" s="251"/>
      <c r="E890" s="252"/>
      <c r="F890" s="253"/>
      <c r="G890" s="253"/>
      <c r="H890" s="252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" customHeight="1">
      <c r="A891" s="250"/>
      <c r="B891" s="251"/>
      <c r="C891" s="251"/>
      <c r="D891" s="251"/>
      <c r="E891" s="252"/>
      <c r="F891" s="253"/>
      <c r="G891" s="253"/>
      <c r="H891" s="252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" customHeight="1">
      <c r="A892" s="250"/>
      <c r="B892" s="251"/>
      <c r="C892" s="251"/>
      <c r="D892" s="251"/>
      <c r="E892" s="252"/>
      <c r="F892" s="253"/>
      <c r="G892" s="253"/>
      <c r="H892" s="252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" customHeight="1">
      <c r="A893" s="250"/>
      <c r="B893" s="251"/>
      <c r="C893" s="251"/>
      <c r="D893" s="251"/>
      <c r="E893" s="252"/>
      <c r="F893" s="253"/>
      <c r="G893" s="253"/>
      <c r="H893" s="252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" customHeight="1">
      <c r="A894" s="250"/>
      <c r="B894" s="251"/>
      <c r="C894" s="251"/>
      <c r="D894" s="251"/>
      <c r="E894" s="252"/>
      <c r="F894" s="253"/>
      <c r="G894" s="253"/>
      <c r="H894" s="252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" customHeight="1">
      <c r="A895" s="250"/>
      <c r="B895" s="251"/>
      <c r="C895" s="251"/>
      <c r="D895" s="251"/>
      <c r="E895" s="252"/>
      <c r="F895" s="253"/>
      <c r="G895" s="253"/>
      <c r="H895" s="252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" customHeight="1">
      <c r="A896" s="250"/>
      <c r="B896" s="251"/>
      <c r="C896" s="251"/>
      <c r="D896" s="251"/>
      <c r="E896" s="252"/>
      <c r="F896" s="253"/>
      <c r="G896" s="253"/>
      <c r="H896" s="252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" customHeight="1">
      <c r="A897" s="250"/>
      <c r="B897" s="251"/>
      <c r="C897" s="251"/>
      <c r="D897" s="251"/>
      <c r="E897" s="252"/>
      <c r="F897" s="253"/>
      <c r="G897" s="253"/>
      <c r="H897" s="252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" customHeight="1">
      <c r="A898" s="250"/>
      <c r="B898" s="251"/>
      <c r="C898" s="251"/>
      <c r="D898" s="251"/>
      <c r="E898" s="252"/>
      <c r="F898" s="253"/>
      <c r="G898" s="253"/>
      <c r="H898" s="252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" customHeight="1">
      <c r="A899" s="250"/>
      <c r="B899" s="251"/>
      <c r="C899" s="251"/>
      <c r="D899" s="251"/>
      <c r="E899" s="252"/>
      <c r="F899" s="253"/>
      <c r="G899" s="253"/>
      <c r="H899" s="252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" customHeight="1">
      <c r="A900" s="250"/>
      <c r="B900" s="251"/>
      <c r="C900" s="251"/>
      <c r="D900" s="251"/>
      <c r="E900" s="252"/>
      <c r="F900" s="253"/>
      <c r="G900" s="253"/>
      <c r="H900" s="252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" customHeight="1">
      <c r="A901" s="250"/>
      <c r="B901" s="251"/>
      <c r="C901" s="251"/>
      <c r="D901" s="251"/>
      <c r="E901" s="252"/>
      <c r="F901" s="253"/>
      <c r="G901" s="253"/>
      <c r="H901" s="252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" customHeight="1">
      <c r="A902" s="250"/>
      <c r="B902" s="251"/>
      <c r="C902" s="251"/>
      <c r="D902" s="251"/>
      <c r="E902" s="252"/>
      <c r="F902" s="253"/>
      <c r="G902" s="253"/>
      <c r="H902" s="252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" customHeight="1">
      <c r="A903" s="250"/>
      <c r="B903" s="251"/>
      <c r="C903" s="251"/>
      <c r="D903" s="251"/>
      <c r="E903" s="252"/>
      <c r="F903" s="253"/>
      <c r="G903" s="253"/>
      <c r="H903" s="252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" customHeight="1">
      <c r="A904" s="250"/>
      <c r="B904" s="251"/>
      <c r="C904" s="251"/>
      <c r="D904" s="251"/>
      <c r="E904" s="252"/>
      <c r="F904" s="253"/>
      <c r="G904" s="253"/>
      <c r="H904" s="252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" customHeight="1">
      <c r="A905" s="250"/>
      <c r="B905" s="251"/>
      <c r="C905" s="251"/>
      <c r="D905" s="251"/>
      <c r="E905" s="252"/>
      <c r="F905" s="253"/>
      <c r="G905" s="253"/>
      <c r="H905" s="252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" customHeight="1">
      <c r="A906" s="250"/>
      <c r="B906" s="251"/>
      <c r="C906" s="251"/>
      <c r="D906" s="251"/>
      <c r="E906" s="252"/>
      <c r="F906" s="253"/>
      <c r="G906" s="253"/>
      <c r="H906" s="252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" customHeight="1">
      <c r="A907" s="250"/>
      <c r="B907" s="251"/>
      <c r="C907" s="251"/>
      <c r="D907" s="251"/>
      <c r="E907" s="252"/>
      <c r="F907" s="253"/>
      <c r="G907" s="253"/>
      <c r="H907" s="252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" customHeight="1">
      <c r="A908" s="250"/>
      <c r="B908" s="251"/>
      <c r="C908" s="251"/>
      <c r="D908" s="251"/>
      <c r="E908" s="252"/>
      <c r="F908" s="253"/>
      <c r="G908" s="253"/>
      <c r="H908" s="252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" customHeight="1">
      <c r="A909" s="250"/>
      <c r="B909" s="251"/>
      <c r="C909" s="251"/>
      <c r="D909" s="251"/>
      <c r="E909" s="252"/>
      <c r="F909" s="253"/>
      <c r="G909" s="253"/>
      <c r="H909" s="252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" customHeight="1">
      <c r="A910" s="250"/>
      <c r="B910" s="251"/>
      <c r="C910" s="251"/>
      <c r="D910" s="251"/>
      <c r="E910" s="252"/>
      <c r="F910" s="253"/>
      <c r="G910" s="253"/>
      <c r="H910" s="252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" customHeight="1">
      <c r="A911" s="250"/>
      <c r="B911" s="251"/>
      <c r="C911" s="251"/>
      <c r="D911" s="251"/>
      <c r="E911" s="252"/>
      <c r="F911" s="253"/>
      <c r="G911" s="253"/>
      <c r="H911" s="252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" customHeight="1">
      <c r="A912" s="250"/>
      <c r="B912" s="251"/>
      <c r="C912" s="251"/>
      <c r="D912" s="251"/>
      <c r="E912" s="252"/>
      <c r="F912" s="253"/>
      <c r="G912" s="253"/>
      <c r="H912" s="252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" customHeight="1">
      <c r="A913" s="250"/>
      <c r="B913" s="251"/>
      <c r="C913" s="251"/>
      <c r="D913" s="251"/>
      <c r="E913" s="252"/>
      <c r="F913" s="253"/>
      <c r="G913" s="253"/>
      <c r="H913" s="252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" customHeight="1">
      <c r="A914" s="250"/>
      <c r="B914" s="251"/>
      <c r="C914" s="251"/>
      <c r="D914" s="251"/>
      <c r="E914" s="252"/>
      <c r="F914" s="253"/>
      <c r="G914" s="253"/>
      <c r="H914" s="252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" customHeight="1">
      <c r="A915" s="250"/>
      <c r="B915" s="251"/>
      <c r="C915" s="251"/>
      <c r="D915" s="251"/>
      <c r="E915" s="252"/>
      <c r="F915" s="253"/>
      <c r="G915" s="253"/>
      <c r="H915" s="252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" customHeight="1">
      <c r="A916" s="250"/>
      <c r="B916" s="251"/>
      <c r="C916" s="251"/>
      <c r="D916" s="251"/>
      <c r="E916" s="252"/>
      <c r="F916" s="253"/>
      <c r="G916" s="253"/>
      <c r="H916" s="252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" customHeight="1">
      <c r="A917" s="250"/>
      <c r="B917" s="251"/>
      <c r="C917" s="251"/>
      <c r="D917" s="251"/>
      <c r="E917" s="252"/>
      <c r="F917" s="253"/>
      <c r="G917" s="253"/>
      <c r="H917" s="252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" customHeight="1">
      <c r="A918" s="250"/>
      <c r="B918" s="251"/>
      <c r="C918" s="251"/>
      <c r="D918" s="251"/>
      <c r="E918" s="252"/>
      <c r="F918" s="253"/>
      <c r="G918" s="253"/>
      <c r="H918" s="252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" customHeight="1">
      <c r="A919" s="250"/>
      <c r="B919" s="251"/>
      <c r="C919" s="251"/>
      <c r="D919" s="251"/>
      <c r="E919" s="252"/>
      <c r="F919" s="253"/>
      <c r="G919" s="253"/>
      <c r="H919" s="252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" customHeight="1">
      <c r="A920" s="250"/>
      <c r="B920" s="251"/>
      <c r="C920" s="251"/>
      <c r="D920" s="251"/>
      <c r="E920" s="252"/>
      <c r="F920" s="253"/>
      <c r="G920" s="253"/>
      <c r="H920" s="252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" customHeight="1">
      <c r="A921" s="250"/>
      <c r="B921" s="251"/>
      <c r="C921" s="251"/>
      <c r="D921" s="251"/>
      <c r="E921" s="252"/>
      <c r="F921" s="253"/>
      <c r="G921" s="253"/>
      <c r="H921" s="252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" customHeight="1">
      <c r="A922" s="250"/>
      <c r="B922" s="251"/>
      <c r="C922" s="251"/>
      <c r="D922" s="251"/>
      <c r="E922" s="252"/>
      <c r="F922" s="253"/>
      <c r="G922" s="253"/>
      <c r="H922" s="252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" customHeight="1">
      <c r="A923" s="250"/>
      <c r="B923" s="251"/>
      <c r="C923" s="251"/>
      <c r="D923" s="251"/>
      <c r="E923" s="252"/>
      <c r="F923" s="253"/>
      <c r="G923" s="253"/>
      <c r="H923" s="252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" customHeight="1">
      <c r="A924" s="250"/>
      <c r="B924" s="251"/>
      <c r="C924" s="251"/>
      <c r="D924" s="251"/>
      <c r="E924" s="252"/>
      <c r="F924" s="253"/>
      <c r="G924" s="253"/>
      <c r="H924" s="252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" customHeight="1">
      <c r="A925" s="250"/>
      <c r="B925" s="251"/>
      <c r="C925" s="251"/>
      <c r="D925" s="251"/>
      <c r="E925" s="252"/>
      <c r="F925" s="253"/>
      <c r="G925" s="253"/>
      <c r="H925" s="252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" customHeight="1">
      <c r="A926" s="250"/>
      <c r="B926" s="251"/>
      <c r="C926" s="251"/>
      <c r="D926" s="251"/>
      <c r="E926" s="252"/>
      <c r="F926" s="253"/>
      <c r="G926" s="253"/>
      <c r="H926" s="252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" customHeight="1">
      <c r="A927" s="250"/>
      <c r="B927" s="251"/>
      <c r="C927" s="251"/>
      <c r="D927" s="251"/>
      <c r="E927" s="252"/>
      <c r="F927" s="253"/>
      <c r="G927" s="253"/>
      <c r="H927" s="252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" customHeight="1">
      <c r="A928" s="250"/>
      <c r="B928" s="251"/>
      <c r="C928" s="251"/>
      <c r="D928" s="251"/>
      <c r="E928" s="252"/>
      <c r="F928" s="253"/>
      <c r="G928" s="253"/>
      <c r="H928" s="252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" customHeight="1">
      <c r="A929" s="250"/>
      <c r="B929" s="251"/>
      <c r="C929" s="251"/>
      <c r="D929" s="251"/>
      <c r="E929" s="252"/>
      <c r="F929" s="253"/>
      <c r="G929" s="253"/>
      <c r="H929" s="252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" customHeight="1">
      <c r="A930" s="250"/>
      <c r="B930" s="251"/>
      <c r="C930" s="251"/>
      <c r="D930" s="251"/>
      <c r="E930" s="252"/>
      <c r="F930" s="253"/>
      <c r="G930" s="253"/>
      <c r="H930" s="252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" customHeight="1">
      <c r="A931" s="250"/>
      <c r="B931" s="251"/>
      <c r="C931" s="251"/>
      <c r="D931" s="251"/>
      <c r="E931" s="252"/>
      <c r="F931" s="253"/>
      <c r="G931" s="253"/>
      <c r="H931" s="252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" customHeight="1">
      <c r="A932" s="250"/>
      <c r="B932" s="251"/>
      <c r="C932" s="251"/>
      <c r="D932" s="251"/>
      <c r="E932" s="252"/>
      <c r="F932" s="253"/>
      <c r="G932" s="253"/>
      <c r="H932" s="252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" customHeight="1">
      <c r="A933" s="250"/>
      <c r="B933" s="251"/>
      <c r="C933" s="251"/>
      <c r="D933" s="251"/>
      <c r="E933" s="252"/>
      <c r="F933" s="253"/>
      <c r="G933" s="253"/>
      <c r="H933" s="252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" customHeight="1">
      <c r="A934" s="250"/>
      <c r="B934" s="251"/>
      <c r="C934" s="251"/>
      <c r="D934" s="251"/>
      <c r="E934" s="252"/>
      <c r="F934" s="253"/>
      <c r="G934" s="253"/>
      <c r="H934" s="252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" customHeight="1">
      <c r="A935" s="250"/>
      <c r="B935" s="251"/>
      <c r="C935" s="251"/>
      <c r="D935" s="251"/>
      <c r="E935" s="252"/>
      <c r="F935" s="253"/>
      <c r="G935" s="253"/>
      <c r="H935" s="252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" customHeight="1">
      <c r="A936" s="250"/>
      <c r="B936" s="251"/>
      <c r="C936" s="251"/>
      <c r="D936" s="251"/>
      <c r="E936" s="252"/>
      <c r="F936" s="253"/>
      <c r="G936" s="253"/>
      <c r="H936" s="252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" customHeight="1">
      <c r="A937" s="250"/>
      <c r="B937" s="251"/>
      <c r="C937" s="251"/>
      <c r="D937" s="251"/>
      <c r="E937" s="252"/>
      <c r="F937" s="253"/>
      <c r="G937" s="253"/>
      <c r="H937" s="252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" customHeight="1">
      <c r="A938" s="250"/>
      <c r="B938" s="251"/>
      <c r="C938" s="251"/>
      <c r="D938" s="251"/>
      <c r="E938" s="252"/>
      <c r="F938" s="253"/>
      <c r="G938" s="253"/>
      <c r="H938" s="252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" customHeight="1">
      <c r="A939" s="250"/>
      <c r="B939" s="251"/>
      <c r="C939" s="251"/>
      <c r="D939" s="251"/>
      <c r="E939" s="252"/>
      <c r="F939" s="253"/>
      <c r="G939" s="253"/>
      <c r="H939" s="252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" customHeight="1">
      <c r="A940" s="250"/>
      <c r="B940" s="251"/>
      <c r="C940" s="251"/>
      <c r="D940" s="251"/>
      <c r="E940" s="252"/>
      <c r="F940" s="253"/>
      <c r="G940" s="253"/>
      <c r="H940" s="252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" customHeight="1">
      <c r="A941" s="250"/>
      <c r="B941" s="251"/>
      <c r="C941" s="251"/>
      <c r="D941" s="251"/>
      <c r="E941" s="252"/>
      <c r="F941" s="253"/>
      <c r="G941" s="253"/>
      <c r="H941" s="252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" customHeight="1">
      <c r="A942" s="250"/>
      <c r="B942" s="251"/>
      <c r="C942" s="251"/>
      <c r="D942" s="251"/>
      <c r="E942" s="252"/>
      <c r="F942" s="253"/>
      <c r="G942" s="253"/>
      <c r="H942" s="252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" customHeight="1">
      <c r="A943" s="250"/>
      <c r="B943" s="251"/>
      <c r="C943" s="251"/>
      <c r="D943" s="251"/>
      <c r="E943" s="252"/>
      <c r="F943" s="253"/>
      <c r="G943" s="253"/>
      <c r="H943" s="252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" customHeight="1">
      <c r="A944" s="250"/>
      <c r="B944" s="251"/>
      <c r="C944" s="251"/>
      <c r="D944" s="251"/>
      <c r="E944" s="252"/>
      <c r="F944" s="253"/>
      <c r="G944" s="253"/>
      <c r="H944" s="252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" customHeight="1">
      <c r="A945" s="250"/>
      <c r="B945" s="251"/>
      <c r="C945" s="251"/>
      <c r="D945" s="251"/>
      <c r="E945" s="252"/>
      <c r="F945" s="253"/>
      <c r="G945" s="253"/>
      <c r="H945" s="252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" customHeight="1">
      <c r="A946" s="250"/>
      <c r="B946" s="251"/>
      <c r="C946" s="251"/>
      <c r="D946" s="251"/>
      <c r="E946" s="252"/>
      <c r="F946" s="253"/>
      <c r="G946" s="253"/>
      <c r="H946" s="252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" customHeight="1">
      <c r="A947" s="250"/>
      <c r="B947" s="251"/>
      <c r="C947" s="251"/>
      <c r="D947" s="251"/>
      <c r="E947" s="252"/>
      <c r="F947" s="253"/>
      <c r="G947" s="253"/>
      <c r="H947" s="252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" customHeight="1">
      <c r="A948" s="250"/>
      <c r="B948" s="251"/>
      <c r="C948" s="251"/>
      <c r="D948" s="251"/>
      <c r="E948" s="252"/>
      <c r="F948" s="253"/>
      <c r="G948" s="253"/>
      <c r="H948" s="252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" customHeight="1">
      <c r="A949" s="250"/>
      <c r="B949" s="251"/>
      <c r="C949" s="251"/>
      <c r="D949" s="251"/>
      <c r="E949" s="252"/>
      <c r="F949" s="253"/>
      <c r="G949" s="253"/>
      <c r="H949" s="252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" customHeight="1">
      <c r="A950" s="250"/>
      <c r="B950" s="251"/>
      <c r="C950" s="251"/>
      <c r="D950" s="251"/>
      <c r="E950" s="252"/>
      <c r="F950" s="253"/>
      <c r="G950" s="253"/>
      <c r="H950" s="252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" customHeight="1">
      <c r="A951" s="250"/>
      <c r="B951" s="251"/>
      <c r="C951" s="251"/>
      <c r="D951" s="251"/>
      <c r="E951" s="252"/>
      <c r="F951" s="253"/>
      <c r="G951" s="253"/>
      <c r="H951" s="252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" customHeight="1">
      <c r="A952" s="250"/>
      <c r="B952" s="251"/>
      <c r="C952" s="251"/>
      <c r="D952" s="251"/>
      <c r="E952" s="252"/>
      <c r="F952" s="253"/>
      <c r="G952" s="253"/>
      <c r="H952" s="252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" customHeight="1">
      <c r="A953" s="250"/>
      <c r="B953" s="251"/>
      <c r="C953" s="251"/>
      <c r="D953" s="251"/>
      <c r="E953" s="252"/>
      <c r="F953" s="253"/>
      <c r="G953" s="253"/>
      <c r="H953" s="252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" customHeight="1">
      <c r="A954" s="250"/>
      <c r="B954" s="251"/>
      <c r="C954" s="251"/>
      <c r="D954" s="251"/>
      <c r="E954" s="252"/>
      <c r="F954" s="253"/>
      <c r="G954" s="253"/>
      <c r="H954" s="252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" customHeight="1">
      <c r="A955" s="250"/>
      <c r="B955" s="251"/>
      <c r="C955" s="251"/>
      <c r="D955" s="251"/>
      <c r="E955" s="252"/>
      <c r="F955" s="253"/>
      <c r="G955" s="253"/>
      <c r="H955" s="252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" customHeight="1">
      <c r="A956" s="250"/>
      <c r="B956" s="251"/>
      <c r="C956" s="251"/>
      <c r="D956" s="251"/>
      <c r="E956" s="252"/>
      <c r="F956" s="253"/>
      <c r="G956" s="253"/>
      <c r="H956" s="252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" customHeight="1">
      <c r="A957" s="250"/>
      <c r="B957" s="251"/>
      <c r="C957" s="251"/>
      <c r="D957" s="251"/>
      <c r="E957" s="252"/>
      <c r="F957" s="253"/>
      <c r="G957" s="253"/>
      <c r="H957" s="252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" customHeight="1">
      <c r="A958" s="250"/>
      <c r="B958" s="251"/>
      <c r="C958" s="251"/>
      <c r="D958" s="251"/>
      <c r="E958" s="252"/>
      <c r="F958" s="253"/>
      <c r="G958" s="253"/>
      <c r="H958" s="252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" customHeight="1">
      <c r="A959" s="250"/>
      <c r="B959" s="251"/>
      <c r="C959" s="251"/>
      <c r="D959" s="251"/>
      <c r="E959" s="252"/>
      <c r="F959" s="253"/>
      <c r="G959" s="253"/>
      <c r="H959" s="252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" customHeight="1">
      <c r="A960" s="250"/>
      <c r="B960" s="251"/>
      <c r="C960" s="251"/>
      <c r="D960" s="251"/>
      <c r="E960" s="252"/>
      <c r="F960" s="253"/>
      <c r="G960" s="253"/>
      <c r="H960" s="252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" customHeight="1">
      <c r="A961" s="250"/>
      <c r="B961" s="251"/>
      <c r="C961" s="251"/>
      <c r="D961" s="251"/>
      <c r="E961" s="252"/>
      <c r="F961" s="253"/>
      <c r="G961" s="253"/>
      <c r="H961" s="252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" customHeight="1">
      <c r="A962" s="250"/>
      <c r="B962" s="251"/>
      <c r="C962" s="251"/>
      <c r="D962" s="251"/>
      <c r="E962" s="252"/>
      <c r="F962" s="253"/>
      <c r="G962" s="253"/>
      <c r="H962" s="252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" customHeight="1">
      <c r="A963" s="250"/>
      <c r="B963" s="251"/>
      <c r="C963" s="251"/>
      <c r="D963" s="251"/>
      <c r="E963" s="252"/>
      <c r="F963" s="253"/>
      <c r="G963" s="253"/>
      <c r="H963" s="252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" customHeight="1">
      <c r="A964" s="250"/>
      <c r="B964" s="251"/>
      <c r="C964" s="251"/>
      <c r="D964" s="251"/>
      <c r="E964" s="252"/>
      <c r="F964" s="253"/>
      <c r="G964" s="253"/>
      <c r="H964" s="252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" customHeight="1">
      <c r="A965" s="250"/>
      <c r="B965" s="251"/>
      <c r="C965" s="251"/>
      <c r="D965" s="251"/>
      <c r="E965" s="252"/>
      <c r="F965" s="253"/>
      <c r="G965" s="253"/>
      <c r="H965" s="252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" customHeight="1">
      <c r="A966" s="250"/>
      <c r="B966" s="251"/>
      <c r="C966" s="251"/>
      <c r="D966" s="251"/>
      <c r="E966" s="252"/>
      <c r="F966" s="253"/>
      <c r="G966" s="253"/>
      <c r="H966" s="252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" customHeight="1">
      <c r="A967" s="250"/>
      <c r="B967" s="251"/>
      <c r="C967" s="251"/>
      <c r="D967" s="251"/>
      <c r="E967" s="252"/>
      <c r="F967" s="253"/>
      <c r="G967" s="253"/>
      <c r="H967" s="252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" customHeight="1">
      <c r="A968" s="250"/>
      <c r="B968" s="251"/>
      <c r="C968" s="251"/>
      <c r="D968" s="251"/>
      <c r="E968" s="252"/>
      <c r="F968" s="253"/>
      <c r="G968" s="253"/>
      <c r="H968" s="252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" customHeight="1">
      <c r="A969" s="250"/>
      <c r="B969" s="251"/>
      <c r="C969" s="251"/>
      <c r="D969" s="251"/>
      <c r="E969" s="252"/>
      <c r="F969" s="253"/>
      <c r="G969" s="253"/>
      <c r="H969" s="252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" customHeight="1">
      <c r="A970" s="250"/>
      <c r="B970" s="251"/>
      <c r="C970" s="251"/>
      <c r="D970" s="251"/>
      <c r="E970" s="252"/>
      <c r="F970" s="253"/>
      <c r="G970" s="253"/>
      <c r="H970" s="252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" customHeight="1">
      <c r="A971" s="250"/>
      <c r="B971" s="251"/>
      <c r="C971" s="251"/>
      <c r="D971" s="251"/>
      <c r="E971" s="252"/>
      <c r="F971" s="253"/>
      <c r="G971" s="253"/>
      <c r="H971" s="252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" customHeight="1">
      <c r="A972" s="250"/>
      <c r="B972" s="251"/>
      <c r="C972" s="251"/>
      <c r="D972" s="251"/>
      <c r="E972" s="252"/>
      <c r="F972" s="253"/>
      <c r="G972" s="253"/>
      <c r="H972" s="252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" customHeight="1">
      <c r="A973" s="250"/>
      <c r="B973" s="251"/>
      <c r="C973" s="251"/>
      <c r="D973" s="251"/>
      <c r="E973" s="252"/>
      <c r="F973" s="253"/>
      <c r="G973" s="253"/>
      <c r="H973" s="252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" customHeight="1">
      <c r="A974" s="250"/>
      <c r="B974" s="251"/>
      <c r="C974" s="251"/>
      <c r="D974" s="251"/>
      <c r="E974" s="252"/>
      <c r="F974" s="253"/>
      <c r="G974" s="253"/>
      <c r="H974" s="252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" customHeight="1">
      <c r="A975" s="250"/>
      <c r="B975" s="251"/>
      <c r="C975" s="251"/>
      <c r="D975" s="251"/>
      <c r="E975" s="252"/>
      <c r="F975" s="253"/>
      <c r="G975" s="253"/>
      <c r="H975" s="252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" customHeight="1">
      <c r="A976" s="250"/>
      <c r="B976" s="251"/>
      <c r="C976" s="251"/>
      <c r="D976" s="251"/>
      <c r="E976" s="252"/>
      <c r="F976" s="253"/>
      <c r="G976" s="253"/>
      <c r="H976" s="252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" customHeight="1">
      <c r="A977" s="250"/>
      <c r="B977" s="251"/>
      <c r="C977" s="251"/>
      <c r="D977" s="251"/>
      <c r="E977" s="252"/>
      <c r="F977" s="253"/>
      <c r="G977" s="253"/>
      <c r="H977" s="252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" customHeight="1">
      <c r="A978" s="250"/>
      <c r="B978" s="251"/>
      <c r="C978" s="251"/>
      <c r="D978" s="251"/>
      <c r="E978" s="252"/>
      <c r="F978" s="253"/>
      <c r="G978" s="253"/>
      <c r="H978" s="252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" customHeight="1">
      <c r="A979" s="250"/>
      <c r="B979" s="251"/>
      <c r="C979" s="251"/>
      <c r="D979" s="251"/>
      <c r="E979" s="252"/>
      <c r="F979" s="253"/>
      <c r="G979" s="253"/>
      <c r="H979" s="252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" customHeight="1">
      <c r="A980" s="250"/>
      <c r="B980" s="251"/>
      <c r="C980" s="251"/>
      <c r="D980" s="251"/>
      <c r="E980" s="252"/>
      <c r="F980" s="253"/>
      <c r="G980" s="253"/>
      <c r="H980" s="252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" customHeight="1">
      <c r="A981" s="250"/>
      <c r="B981" s="251"/>
      <c r="C981" s="251"/>
      <c r="D981" s="251"/>
      <c r="E981" s="252"/>
      <c r="F981" s="253"/>
      <c r="G981" s="253"/>
      <c r="H981" s="25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" customHeight="1">
      <c r="A982" s="250"/>
      <c r="B982" s="251"/>
      <c r="C982" s="251"/>
      <c r="D982" s="251"/>
      <c r="E982" s="252"/>
      <c r="F982" s="253"/>
      <c r="G982" s="253"/>
      <c r="H982" s="252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" customHeight="1">
      <c r="A983" s="250"/>
      <c r="B983" s="251"/>
      <c r="C983" s="251"/>
      <c r="D983" s="251"/>
      <c r="E983" s="252"/>
      <c r="F983" s="253"/>
      <c r="G983" s="253"/>
      <c r="H983" s="252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" customHeight="1">
      <c r="A984" s="250"/>
      <c r="B984" s="251"/>
      <c r="C984" s="251"/>
      <c r="D984" s="251"/>
      <c r="E984" s="252"/>
      <c r="F984" s="253"/>
      <c r="G984" s="253"/>
      <c r="H984" s="252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" customHeight="1">
      <c r="A985" s="250"/>
      <c r="B985" s="251"/>
      <c r="C985" s="251"/>
      <c r="D985" s="251"/>
      <c r="E985" s="252"/>
      <c r="F985" s="253"/>
      <c r="G985" s="253"/>
      <c r="H985" s="252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" customHeight="1">
      <c r="A986" s="250"/>
      <c r="B986" s="251"/>
      <c r="C986" s="251"/>
      <c r="D986" s="251"/>
      <c r="E986" s="252"/>
      <c r="F986" s="253"/>
      <c r="G986" s="253"/>
      <c r="H986" s="252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" customHeight="1">
      <c r="A987" s="250"/>
      <c r="B987" s="251"/>
      <c r="C987" s="251"/>
      <c r="D987" s="251"/>
      <c r="E987" s="252"/>
      <c r="F987" s="253"/>
      <c r="G987" s="253"/>
      <c r="H987" s="252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" customHeight="1">
      <c r="A988" s="250"/>
      <c r="B988" s="251"/>
      <c r="C988" s="251"/>
      <c r="D988" s="251"/>
      <c r="E988" s="252"/>
      <c r="F988" s="253"/>
      <c r="G988" s="253"/>
      <c r="H988" s="252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" customHeight="1">
      <c r="A989" s="250"/>
      <c r="B989" s="251"/>
      <c r="C989" s="251"/>
      <c r="D989" s="251"/>
      <c r="E989" s="252"/>
      <c r="F989" s="253"/>
      <c r="G989" s="253"/>
      <c r="H989" s="252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" customHeight="1">
      <c r="A990" s="250"/>
      <c r="B990" s="251"/>
      <c r="C990" s="251"/>
      <c r="D990" s="251"/>
      <c r="E990" s="252"/>
      <c r="F990" s="253"/>
      <c r="G990" s="253"/>
      <c r="H990" s="252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" customHeight="1">
      <c r="A991" s="250"/>
      <c r="B991" s="251"/>
      <c r="C991" s="251"/>
      <c r="D991" s="251"/>
      <c r="E991" s="252"/>
      <c r="F991" s="253"/>
      <c r="G991" s="253"/>
      <c r="H991" s="252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" customHeight="1">
      <c r="A992" s="250"/>
      <c r="B992" s="251"/>
      <c r="C992" s="251"/>
      <c r="D992" s="251"/>
      <c r="E992" s="252"/>
      <c r="F992" s="253"/>
      <c r="G992" s="253"/>
      <c r="H992" s="252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" customHeight="1">
      <c r="A993" s="250"/>
      <c r="B993" s="251"/>
      <c r="C993" s="251"/>
      <c r="D993" s="251"/>
      <c r="E993" s="252"/>
      <c r="F993" s="253"/>
      <c r="G993" s="253"/>
      <c r="H993" s="252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" customHeight="1">
      <c r="A994" s="250"/>
      <c r="B994" s="251"/>
      <c r="C994" s="251"/>
      <c r="D994" s="251"/>
      <c r="E994" s="252"/>
      <c r="F994" s="253"/>
      <c r="G994" s="253"/>
      <c r="H994" s="252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" customHeight="1">
      <c r="A995" s="250"/>
      <c r="B995" s="251"/>
      <c r="C995" s="251"/>
      <c r="D995" s="251"/>
      <c r="E995" s="252"/>
      <c r="F995" s="253"/>
      <c r="G995" s="253"/>
      <c r="H995" s="252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" customHeight="1">
      <c r="A996" s="250"/>
      <c r="B996" s="251"/>
      <c r="C996" s="251"/>
      <c r="D996" s="251"/>
      <c r="E996" s="252"/>
      <c r="F996" s="253"/>
      <c r="G996" s="253"/>
      <c r="H996" s="252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" customHeight="1">
      <c r="A997" s="250"/>
      <c r="B997" s="251"/>
      <c r="C997" s="251"/>
      <c r="D997" s="251"/>
      <c r="E997" s="252"/>
      <c r="F997" s="253"/>
      <c r="G997" s="253"/>
      <c r="H997" s="252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" customHeight="1">
      <c r="A998" s="250"/>
      <c r="B998" s="251"/>
      <c r="C998" s="251"/>
      <c r="D998" s="251"/>
      <c r="E998" s="252"/>
      <c r="F998" s="253"/>
      <c r="G998" s="253"/>
      <c r="H998" s="252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" customHeight="1">
      <c r="A999" s="250"/>
      <c r="B999" s="251"/>
      <c r="C999" s="251"/>
      <c r="D999" s="251"/>
      <c r="E999" s="252"/>
      <c r="F999" s="253"/>
      <c r="G999" s="253"/>
      <c r="H999" s="252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" customHeight="1">
      <c r="A1000" s="250"/>
      <c r="B1000" s="251"/>
      <c r="C1000" s="251"/>
      <c r="D1000" s="251"/>
      <c r="E1000" s="252"/>
      <c r="F1000" s="253"/>
      <c r="G1000" s="253"/>
      <c r="H1000" s="252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" customHeight="1">
      <c r="A1001" s="250"/>
      <c r="B1001" s="251"/>
      <c r="C1001" s="251"/>
      <c r="D1001" s="251"/>
      <c r="E1001" s="252"/>
      <c r="F1001" s="253"/>
      <c r="G1001" s="253"/>
      <c r="H1001" s="252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2" customHeight="1">
      <c r="A1002" s="250"/>
      <c r="B1002" s="251"/>
      <c r="C1002" s="251"/>
      <c r="D1002" s="251"/>
      <c r="E1002" s="252"/>
      <c r="F1002" s="253"/>
      <c r="G1002" s="253"/>
      <c r="H1002" s="252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2" customHeight="1">
      <c r="A1003" s="250"/>
      <c r="B1003" s="251"/>
      <c r="C1003" s="251"/>
      <c r="D1003" s="251"/>
      <c r="E1003" s="252"/>
      <c r="F1003" s="253"/>
      <c r="G1003" s="253"/>
      <c r="H1003" s="252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2" customHeight="1">
      <c r="A1004" s="250"/>
      <c r="B1004" s="251"/>
      <c r="C1004" s="251"/>
      <c r="D1004" s="251"/>
      <c r="E1004" s="252"/>
      <c r="F1004" s="253"/>
      <c r="G1004" s="253"/>
      <c r="H1004" s="252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2" customHeight="1">
      <c r="A1005" s="250"/>
      <c r="B1005" s="251"/>
      <c r="C1005" s="251"/>
      <c r="D1005" s="251"/>
      <c r="E1005" s="252"/>
      <c r="F1005" s="253"/>
      <c r="G1005" s="253"/>
      <c r="H1005" s="252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2" customHeight="1">
      <c r="A1006" s="250"/>
      <c r="B1006" s="251"/>
      <c r="C1006" s="251"/>
      <c r="D1006" s="251"/>
      <c r="E1006" s="252"/>
      <c r="F1006" s="253"/>
      <c r="G1006" s="253"/>
      <c r="H1006" s="252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2" customHeight="1">
      <c r="A1007" s="250"/>
      <c r="B1007" s="251"/>
      <c r="C1007" s="251"/>
      <c r="D1007" s="251"/>
      <c r="E1007" s="252"/>
      <c r="F1007" s="253"/>
      <c r="G1007" s="253"/>
      <c r="H1007" s="252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2" customHeight="1">
      <c r="A1008" s="250"/>
      <c r="B1008" s="251"/>
      <c r="C1008" s="251"/>
      <c r="D1008" s="251"/>
      <c r="E1008" s="252"/>
      <c r="F1008" s="253"/>
      <c r="G1008" s="253"/>
      <c r="H1008" s="252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2" customHeight="1">
      <c r="A1009" s="250"/>
      <c r="B1009" s="251"/>
      <c r="C1009" s="251"/>
      <c r="D1009" s="251"/>
      <c r="E1009" s="252"/>
      <c r="F1009" s="253"/>
      <c r="G1009" s="253"/>
      <c r="H1009" s="252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2" customHeight="1">
      <c r="A1010" s="250"/>
      <c r="B1010" s="251"/>
      <c r="C1010" s="251"/>
      <c r="D1010" s="251"/>
      <c r="E1010" s="252"/>
      <c r="F1010" s="253"/>
      <c r="G1010" s="253"/>
      <c r="H1010" s="252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2" customHeight="1">
      <c r="A1011" s="250"/>
      <c r="B1011" s="251"/>
      <c r="C1011" s="251"/>
      <c r="D1011" s="251"/>
      <c r="E1011" s="252"/>
      <c r="F1011" s="253"/>
      <c r="G1011" s="253"/>
      <c r="H1011" s="252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2" customHeight="1">
      <c r="A1012" s="250"/>
      <c r="B1012" s="251"/>
      <c r="C1012" s="251"/>
      <c r="D1012" s="251"/>
      <c r="E1012" s="252"/>
      <c r="F1012" s="253"/>
      <c r="G1012" s="253"/>
      <c r="H1012" s="252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2" customHeight="1">
      <c r="A1013" s="250"/>
      <c r="B1013" s="251"/>
      <c r="C1013" s="251"/>
      <c r="D1013" s="251"/>
      <c r="E1013" s="252"/>
      <c r="F1013" s="253"/>
      <c r="G1013" s="253"/>
      <c r="H1013" s="252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1:26" ht="12" customHeight="1">
      <c r="A1014" s="250"/>
      <c r="B1014" s="251"/>
      <c r="C1014" s="251"/>
      <c r="D1014" s="251"/>
      <c r="E1014" s="252"/>
      <c r="F1014" s="253"/>
      <c r="G1014" s="253"/>
      <c r="H1014" s="252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1:26" ht="12" customHeight="1">
      <c r="A1015" s="250"/>
      <c r="B1015" s="251"/>
      <c r="C1015" s="251"/>
      <c r="D1015" s="251"/>
      <c r="E1015" s="252"/>
      <c r="F1015" s="253"/>
      <c r="G1015" s="253"/>
      <c r="H1015" s="252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1:26" ht="12" customHeight="1">
      <c r="A1016" s="250"/>
      <c r="B1016" s="251"/>
      <c r="C1016" s="251"/>
      <c r="D1016" s="251"/>
      <c r="E1016" s="252"/>
      <c r="F1016" s="253"/>
      <c r="G1016" s="253"/>
      <c r="H1016" s="252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1:26" ht="12" customHeight="1">
      <c r="A1017" s="250"/>
      <c r="B1017" s="251"/>
      <c r="C1017" s="251"/>
      <c r="D1017" s="251"/>
      <c r="E1017" s="252"/>
      <c r="F1017" s="253"/>
      <c r="G1017" s="253"/>
      <c r="H1017" s="252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spans="1:26" ht="12" customHeight="1">
      <c r="A1018" s="250"/>
      <c r="B1018" s="251"/>
      <c r="C1018" s="251"/>
      <c r="D1018" s="251"/>
      <c r="E1018" s="252"/>
      <c r="F1018" s="253"/>
      <c r="G1018" s="253"/>
      <c r="H1018" s="252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spans="1:26" ht="12" customHeight="1">
      <c r="A1019" s="250"/>
      <c r="B1019" s="251"/>
      <c r="C1019" s="251"/>
      <c r="D1019" s="251"/>
      <c r="E1019" s="252"/>
      <c r="F1019" s="253"/>
      <c r="G1019" s="253"/>
      <c r="H1019" s="252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spans="1:26" ht="12" customHeight="1">
      <c r="A1020" s="250"/>
      <c r="B1020" s="251"/>
      <c r="C1020" s="251"/>
      <c r="D1020" s="251"/>
      <c r="E1020" s="252"/>
      <c r="F1020" s="253"/>
      <c r="G1020" s="253"/>
      <c r="H1020" s="252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spans="1:26" ht="12" customHeight="1">
      <c r="A1021" s="250"/>
      <c r="B1021" s="251"/>
      <c r="C1021" s="251"/>
      <c r="D1021" s="251"/>
      <c r="E1021" s="252"/>
      <c r="F1021" s="253"/>
      <c r="G1021" s="253"/>
      <c r="H1021" s="252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spans="1:26" ht="12" customHeight="1">
      <c r="A1022" s="250"/>
      <c r="B1022" s="251"/>
      <c r="C1022" s="251"/>
      <c r="D1022" s="251"/>
      <c r="E1022" s="252"/>
      <c r="F1022" s="253"/>
      <c r="G1022" s="253"/>
      <c r="H1022" s="252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 spans="1:26" ht="12" customHeight="1">
      <c r="A1023" s="250"/>
      <c r="B1023" s="251"/>
      <c r="C1023" s="251"/>
      <c r="D1023" s="251"/>
      <c r="E1023" s="252"/>
      <c r="F1023" s="253"/>
      <c r="G1023" s="253"/>
      <c r="H1023" s="252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</sheetData>
  <mergeCells count="2">
    <mergeCell ref="A1:H1"/>
    <mergeCell ref="A8:C8"/>
  </mergeCells>
  <pageMargins left="0.7" right="0.7" top="0.75" bottom="0.75" header="0" footer="0"/>
  <pageSetup orientation="landscape"/>
  <headerFooter>
    <oddFooter>&amp;C   Strana &amp;P  z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Hárky</vt:lpstr>
      </vt:variant>
      <vt:variant>
        <vt:i4>15</vt:i4>
      </vt:variant>
    </vt:vector>
  </HeadingPairs>
  <TitlesOfParts>
    <vt:vector size="15" baseType="lpstr">
      <vt:lpstr>418 - Krycí list rozpočtu</vt:lpstr>
      <vt:lpstr>418 - Rekapitulácia objektov st</vt:lpstr>
      <vt:lpstr>SO_01 - Rozpočet</vt:lpstr>
      <vt:lpstr>SO_01 - Zadanie</vt:lpstr>
      <vt:lpstr>SO_02 -PRírodný trávnik</vt:lpstr>
      <vt:lpstr>SO_03 - Umelý trávnik</vt:lpstr>
      <vt:lpstr>SO_04 - SP-parkovisko</vt:lpstr>
      <vt:lpstr>SO_05 - SP-chodníky</vt:lpstr>
      <vt:lpstr>SO_06 - Osvetlenie</vt:lpstr>
      <vt:lpstr>SO_07 - NN prípojka</vt:lpstr>
      <vt:lpstr>SO_10_11_12 -Zavlažovací systém</vt:lpstr>
      <vt:lpstr>SO_13 -Plážové ihrisko</vt:lpstr>
      <vt:lpstr>SO_14 -Dažďová kanalizácia</vt:lpstr>
      <vt:lpstr>Prislusenstvo arealu - Rozpočet</vt:lpstr>
      <vt:lpstr>Prislusenstvo arealu - Zadanie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Radoslav Bočej</cp:lastModifiedBy>
  <dcterms:created xsi:type="dcterms:W3CDTF">2022-01-19T13:33:42Z</dcterms:created>
  <dcterms:modified xsi:type="dcterms:W3CDTF">2022-01-19T20:04:23Z</dcterms:modified>
</cp:coreProperties>
</file>